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82 Formación y Gestión Académica\"/>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definedNames>
    <definedName name="_Fill">#REF!</definedName>
    <definedName name="_Key1">#REF!</definedName>
    <definedName name="_Sort">#REF!</definedName>
    <definedName name="cuadro14">#REF!</definedName>
    <definedName name="CUADROCATORCE">#REF!</definedName>
    <definedName name="cuadroCUATRO">#REF!</definedName>
    <definedName name="cuadrotrece">#REF!</definedName>
    <definedName name="dos">#REF!</definedName>
    <definedName name="E12.38">#REF!</definedName>
    <definedName name="FFFF">#REF!</definedName>
    <definedName name="HOLA">#REF!</definedName>
    <definedName name="NOTA1">#REF!</definedName>
    <definedName name="_xlnm.Print_Titles" localSheetId="0">'Formato POA 2022'!$A:$A,'Formato POA 2022'!$6:$8</definedName>
    <definedName name="TRECE">#REF!</definedName>
    <definedName name="Y">#REF!</definedName>
  </definedNames>
  <calcPr calcId="162913"/>
  <extLst>
    <ext uri="GoogleSheetsCustomDataVersion1">
      <go:sheetsCustomData xmlns:go="http://customooxmlschemas.google.com/" r:id="rId14" roundtripDataSignature="AMtx7mj5nRUwO8okWuKKZKVoPHs5zL+OVQ=="/>
    </ext>
  </extLst>
</workbook>
</file>

<file path=xl/calcChain.xml><?xml version="1.0" encoding="utf-8"?>
<calcChain xmlns="http://schemas.openxmlformats.org/spreadsheetml/2006/main">
  <c r="Z58" i="1" l="1"/>
  <c r="Z55" i="1" l="1"/>
  <c r="AA449" i="1" l="1"/>
  <c r="Z402" i="1"/>
  <c r="Y402" i="1"/>
  <c r="Y401" i="1"/>
  <c r="Z401" i="1" s="1"/>
  <c r="Z400" i="1"/>
  <c r="Y400" i="1"/>
  <c r="Y399" i="1"/>
  <c r="Z399" i="1" s="1"/>
  <c r="Z398" i="1"/>
  <c r="Y398" i="1"/>
  <c r="Y397" i="1"/>
  <c r="Z397" i="1" s="1"/>
  <c r="Z396" i="1"/>
  <c r="Y396" i="1"/>
  <c r="Y395" i="1"/>
  <c r="Z395" i="1" s="1"/>
  <c r="Z394" i="1"/>
  <c r="Y394" i="1"/>
  <c r="Y393" i="1"/>
  <c r="Z393" i="1" s="1"/>
  <c r="Z392" i="1"/>
  <c r="Y392" i="1"/>
  <c r="Y391" i="1"/>
  <c r="Z391" i="1" s="1"/>
  <c r="Y368" i="1"/>
  <c r="Z368" i="1" s="1"/>
  <c r="Z367" i="1"/>
  <c r="Y367" i="1"/>
  <c r="Y366" i="1"/>
  <c r="Z366" i="1" s="1"/>
  <c r="Z365" i="1"/>
  <c r="Y365" i="1"/>
  <c r="Y364" i="1"/>
  <c r="Z364" i="1" s="1"/>
  <c r="Z363" i="1"/>
  <c r="Y363" i="1"/>
  <c r="Y362" i="1"/>
  <c r="Z362" i="1" s="1"/>
  <c r="Z361" i="1"/>
  <c r="Y361" i="1"/>
  <c r="Y360" i="1"/>
  <c r="Z360" i="1" s="1"/>
  <c r="Z359" i="1"/>
  <c r="Y359" i="1"/>
  <c r="Y358" i="1"/>
  <c r="Z358" i="1" s="1"/>
  <c r="Z357" i="1"/>
  <c r="AA356" i="1" s="1"/>
  <c r="AA389" i="1" s="1"/>
  <c r="Y357" i="1"/>
  <c r="Z334" i="1"/>
  <c r="Y334" i="1"/>
  <c r="Y333" i="1"/>
  <c r="Z333" i="1" s="1"/>
  <c r="Z332" i="1"/>
  <c r="Y332" i="1"/>
  <c r="Y331" i="1"/>
  <c r="Z331" i="1" s="1"/>
  <c r="Z330" i="1"/>
  <c r="Y330" i="1"/>
  <c r="Y329" i="1"/>
  <c r="Z329" i="1" s="1"/>
  <c r="Z328" i="1"/>
  <c r="Y328" i="1"/>
  <c r="Y327" i="1"/>
  <c r="Z327" i="1" s="1"/>
  <c r="Z326" i="1"/>
  <c r="Y326" i="1"/>
  <c r="Y325" i="1"/>
  <c r="Z325" i="1" s="1"/>
  <c r="Z324" i="1"/>
  <c r="Y324" i="1"/>
  <c r="Y323" i="1"/>
  <c r="Z323" i="1" s="1"/>
  <c r="Y319" i="1"/>
  <c r="Z319" i="1" s="1"/>
  <c r="Z318" i="1"/>
  <c r="Y318" i="1"/>
  <c r="Y317" i="1"/>
  <c r="Z317" i="1" s="1"/>
  <c r="Z316" i="1"/>
  <c r="AA315" i="1" s="1"/>
  <c r="Y316" i="1"/>
  <c r="Y314" i="1"/>
  <c r="Z314" i="1" s="1"/>
  <c r="Z313" i="1"/>
  <c r="Y313" i="1"/>
  <c r="Y312" i="1"/>
  <c r="Z312" i="1" s="1"/>
  <c r="Z311" i="1"/>
  <c r="AA310" i="1" s="1"/>
  <c r="Y311" i="1"/>
  <c r="Z309" i="1"/>
  <c r="Y309" i="1"/>
  <c r="Y308" i="1"/>
  <c r="Z308" i="1" s="1"/>
  <c r="Z307" i="1"/>
  <c r="Y307" i="1"/>
  <c r="Y306" i="1"/>
  <c r="Z306" i="1" s="1"/>
  <c r="Z302" i="1"/>
  <c r="Y302" i="1"/>
  <c r="Y301" i="1"/>
  <c r="Z301" i="1" s="1"/>
  <c r="AA300" i="1" s="1"/>
  <c r="Y295" i="1"/>
  <c r="Z295" i="1" s="1"/>
  <c r="AA294" i="1" s="1"/>
  <c r="Z291" i="1"/>
  <c r="Y291" i="1"/>
  <c r="Z290" i="1"/>
  <c r="AA289" i="1" s="1"/>
  <c r="Y290" i="1"/>
  <c r="Y286" i="1"/>
  <c r="Z286" i="1" s="1"/>
  <c r="Y285" i="1"/>
  <c r="Z285" i="1" s="1"/>
  <c r="AA284" i="1" s="1"/>
  <c r="Z283" i="1"/>
  <c r="Y283" i="1"/>
  <c r="Z282" i="1"/>
  <c r="Y282" i="1"/>
  <c r="Z281" i="1"/>
  <c r="Y281" i="1"/>
  <c r="Y280" i="1"/>
  <c r="Z280" i="1" s="1"/>
  <c r="Z279" i="1"/>
  <c r="Y279" i="1"/>
  <c r="Y278" i="1"/>
  <c r="Z278" i="1" s="1"/>
  <c r="Z277" i="1"/>
  <c r="Y277" i="1"/>
  <c r="Y276" i="1"/>
  <c r="Z276" i="1" s="1"/>
  <c r="Z275" i="1"/>
  <c r="Y275" i="1"/>
  <c r="Y274" i="1"/>
  <c r="Z274" i="1" s="1"/>
  <c r="AA273" i="1" s="1"/>
  <c r="Z272" i="1"/>
  <c r="Y272" i="1"/>
  <c r="Y271" i="1"/>
  <c r="Z271" i="1" s="1"/>
  <c r="Z270" i="1"/>
  <c r="Y270" i="1"/>
  <c r="Y269" i="1"/>
  <c r="Z269" i="1" s="1"/>
  <c r="AA268" i="1" s="1"/>
  <c r="Y266" i="1"/>
  <c r="Z266" i="1" s="1"/>
  <c r="Z265" i="1"/>
  <c r="Y265" i="1"/>
  <c r="Y264" i="1"/>
  <c r="Z264" i="1" s="1"/>
  <c r="Z263" i="1"/>
  <c r="Y263" i="1"/>
  <c r="Y262" i="1"/>
  <c r="Z262" i="1" s="1"/>
  <c r="Z261" i="1"/>
  <c r="Y261" i="1"/>
  <c r="Y256" i="1"/>
  <c r="AA255" i="1"/>
  <c r="Y253" i="1"/>
  <c r="Z253" i="1" s="1"/>
  <c r="Z252" i="1"/>
  <c r="Y252" i="1"/>
  <c r="Y251" i="1"/>
  <c r="Z246" i="1"/>
  <c r="AA245" i="1" s="1"/>
  <c r="Y246" i="1"/>
  <c r="Y244" i="1"/>
  <c r="Z244" i="1" s="1"/>
  <c r="Z243" i="1"/>
  <c r="Y243" i="1"/>
  <c r="Y242" i="1"/>
  <c r="Z242" i="1" s="1"/>
  <c r="Z241" i="1"/>
  <c r="Y241" i="1"/>
  <c r="Y240" i="1"/>
  <c r="Z240" i="1" s="1"/>
  <c r="Z239" i="1"/>
  <c r="Y239" i="1"/>
  <c r="Y238" i="1"/>
  <c r="Z238" i="1" s="1"/>
  <c r="Z237" i="1"/>
  <c r="Y237" i="1"/>
  <c r="Z232" i="1"/>
  <c r="AA231" i="1" s="1"/>
  <c r="Y232" i="1"/>
  <c r="Y230" i="1"/>
  <c r="Z230" i="1" s="1"/>
  <c r="Z229" i="1"/>
  <c r="Y229" i="1"/>
  <c r="Y228" i="1"/>
  <c r="Z228" i="1" s="1"/>
  <c r="Z227" i="1"/>
  <c r="Y227" i="1"/>
  <c r="Y225" i="1"/>
  <c r="Z224" i="1"/>
  <c r="AA223" i="1" s="1"/>
  <c r="Y224" i="1"/>
  <c r="Z191" i="1"/>
  <c r="Y191" i="1"/>
  <c r="Y190" i="1"/>
  <c r="Z190" i="1" s="1"/>
  <c r="Z189" i="1"/>
  <c r="Y189" i="1"/>
  <c r="Y188" i="1"/>
  <c r="Z188" i="1" s="1"/>
  <c r="Y186" i="1"/>
  <c r="Z186" i="1" s="1"/>
  <c r="Z185" i="1"/>
  <c r="Y185" i="1"/>
  <c r="Y184" i="1"/>
  <c r="Z184" i="1" s="1"/>
  <c r="Z183" i="1"/>
  <c r="AA182" i="1" s="1"/>
  <c r="Y183" i="1"/>
  <c r="Y170" i="1"/>
  <c r="Z170" i="1" s="1"/>
  <c r="Z169" i="1"/>
  <c r="Y169" i="1"/>
  <c r="Y168" i="1"/>
  <c r="Z168" i="1" s="1"/>
  <c r="Z167" i="1"/>
  <c r="Y167" i="1"/>
  <c r="Y166" i="1"/>
  <c r="Z166" i="1" s="1"/>
  <c r="Z165" i="1"/>
  <c r="Y165" i="1"/>
  <c r="Y164" i="1"/>
  <c r="Z164" i="1" s="1"/>
  <c r="Z163" i="1"/>
  <c r="Y163" i="1"/>
  <c r="Y162" i="1"/>
  <c r="Z162" i="1" s="1"/>
  <c r="Z161" i="1"/>
  <c r="Y161" i="1"/>
  <c r="Y160" i="1"/>
  <c r="Z160" i="1" s="1"/>
  <c r="Z159" i="1"/>
  <c r="Y159" i="1"/>
  <c r="Y158" i="1"/>
  <c r="Z158" i="1" s="1"/>
  <c r="Z157" i="1"/>
  <c r="Y157" i="1"/>
  <c r="Z152" i="1"/>
  <c r="Y152" i="1"/>
  <c r="Y151" i="1"/>
  <c r="Z151" i="1" s="1"/>
  <c r="AA150" i="1" s="1"/>
  <c r="Y147" i="1"/>
  <c r="Z147" i="1" s="1"/>
  <c r="Z146" i="1"/>
  <c r="AA145" i="1" s="1"/>
  <c r="Y146" i="1"/>
  <c r="Y142" i="1"/>
  <c r="Z142" i="1" s="1"/>
  <c r="Z141" i="1"/>
  <c r="Y141" i="1"/>
  <c r="Z137" i="1"/>
  <c r="Y137" i="1"/>
  <c r="Y136" i="1"/>
  <c r="Z136" i="1" s="1"/>
  <c r="AA135" i="1" s="1"/>
  <c r="Z132" i="1"/>
  <c r="Y132" i="1"/>
  <c r="Y131" i="1"/>
  <c r="Z131" i="1" s="1"/>
  <c r="AA130" i="1" s="1"/>
  <c r="Y128" i="1"/>
  <c r="Z128" i="1" s="1"/>
  <c r="Z127" i="1"/>
  <c r="Y127" i="1"/>
  <c r="Y126" i="1"/>
  <c r="Z126" i="1" s="1"/>
  <c r="AA125" i="1" s="1"/>
  <c r="Z123" i="1"/>
  <c r="Y123" i="1"/>
  <c r="Y122" i="1"/>
  <c r="Z122" i="1" s="1"/>
  <c r="Z121" i="1"/>
  <c r="Y121" i="1"/>
  <c r="Z119" i="1"/>
  <c r="Y119" i="1"/>
  <c r="Y118" i="1"/>
  <c r="Z118" i="1" s="1"/>
  <c r="Z117" i="1"/>
  <c r="Y117" i="1"/>
  <c r="Y116" i="1"/>
  <c r="Z116" i="1" s="1"/>
  <c r="AA115" i="1" s="1"/>
  <c r="Z113" i="1"/>
  <c r="Y113" i="1"/>
  <c r="Y112" i="1"/>
  <c r="Z112" i="1" s="1"/>
  <c r="Z111" i="1"/>
  <c r="AA110" i="1" s="1"/>
  <c r="Y111" i="1"/>
  <c r="Z109" i="1"/>
  <c r="Y109" i="1"/>
  <c r="Y108" i="1"/>
  <c r="Z108" i="1" s="1"/>
  <c r="Z107" i="1"/>
  <c r="Y107" i="1"/>
  <c r="Y105" i="1"/>
  <c r="Z105" i="1" s="1"/>
  <c r="Z104" i="1"/>
  <c r="Y104" i="1"/>
  <c r="Y103" i="1"/>
  <c r="Z103" i="1" s="1"/>
  <c r="Y101" i="1"/>
  <c r="Z101" i="1" s="1"/>
  <c r="Z100" i="1"/>
  <c r="Y100" i="1"/>
  <c r="Y99" i="1"/>
  <c r="Z99" i="1" s="1"/>
  <c r="Z98" i="1"/>
  <c r="AA97" i="1" s="1"/>
  <c r="Y98" i="1"/>
  <c r="Y96" i="1"/>
  <c r="Z96" i="1" s="1"/>
  <c r="Z95" i="1"/>
  <c r="Y95" i="1"/>
  <c r="Y94" i="1"/>
  <c r="Z94" i="1" s="1"/>
  <c r="Z93" i="1"/>
  <c r="Y93" i="1"/>
  <c r="Y92" i="1"/>
  <c r="Z92" i="1" s="1"/>
  <c r="Y90" i="1"/>
  <c r="Z90" i="1" s="1"/>
  <c r="AA89" i="1" s="1"/>
  <c r="Z88" i="1"/>
  <c r="Y88" i="1"/>
  <c r="Y87" i="1"/>
  <c r="Z87" i="1" s="1"/>
  <c r="Z86" i="1"/>
  <c r="Y86" i="1"/>
  <c r="Y85" i="1"/>
  <c r="Z85" i="1" s="1"/>
  <c r="Y83" i="1"/>
  <c r="Z83" i="1" s="1"/>
  <c r="Z82" i="1"/>
  <c r="Y82" i="1"/>
  <c r="Y81" i="1"/>
  <c r="Z81" i="1" s="1"/>
  <c r="Z80" i="1"/>
  <c r="Y80" i="1"/>
  <c r="Y79" i="1"/>
  <c r="Z79" i="1" s="1"/>
  <c r="AA78" i="1" s="1"/>
  <c r="Z77" i="1"/>
  <c r="Y77" i="1"/>
  <c r="Y76" i="1"/>
  <c r="Z76" i="1" s="1"/>
  <c r="Z75" i="1"/>
  <c r="Y75" i="1"/>
  <c r="Y74" i="1"/>
  <c r="Z74" i="1" s="1"/>
  <c r="AA68" i="1"/>
  <c r="S470" i="1" s="1"/>
  <c r="AA67" i="1"/>
  <c r="S469" i="1" s="1"/>
  <c r="AA66" i="1"/>
  <c r="S463" i="1" s="1"/>
  <c r="AA65" i="1"/>
  <c r="S462" i="1" s="1"/>
  <c r="AA64" i="1"/>
  <c r="S461" i="1" s="1"/>
  <c r="AA62" i="1"/>
  <c r="S460" i="1" s="1"/>
  <c r="AA61" i="1"/>
  <c r="S459" i="1" s="1"/>
  <c r="AA60" i="1"/>
  <c r="S458" i="1" s="1"/>
  <c r="AA59" i="1"/>
  <c r="S457" i="1" s="1"/>
  <c r="AA58" i="1"/>
  <c r="S456" i="1" s="1"/>
  <c r="Z57" i="1"/>
  <c r="AA56" i="1" s="1"/>
  <c r="S468" i="1" s="1"/>
  <c r="S484" i="1" s="1"/>
  <c r="Y57" i="1"/>
  <c r="AA54" i="1"/>
  <c r="S467" i="1" s="1"/>
  <c r="Y49" i="1"/>
  <c r="Z49" i="1" s="1"/>
  <c r="Z48" i="1"/>
  <c r="Y48" i="1"/>
  <c r="Y47" i="1"/>
  <c r="Z47" i="1" s="1"/>
  <c r="Z46" i="1"/>
  <c r="Y46" i="1"/>
  <c r="Y45" i="1"/>
  <c r="Z45" i="1" s="1"/>
  <c r="AA44" i="1" s="1"/>
  <c r="Z37" i="1"/>
  <c r="Y37" i="1"/>
  <c r="Y36" i="1"/>
  <c r="Z35" i="1"/>
  <c r="Y35" i="1"/>
  <c r="Y34" i="1"/>
  <c r="Z34" i="1" s="1"/>
  <c r="Z33" i="1"/>
  <c r="Y33" i="1"/>
  <c r="Z31" i="1"/>
  <c r="Y31" i="1"/>
  <c r="Y30" i="1"/>
  <c r="Z30" i="1" s="1"/>
  <c r="Z29" i="1"/>
  <c r="Y29" i="1"/>
  <c r="Y28" i="1"/>
  <c r="Z28" i="1" s="1"/>
  <c r="Z27" i="1"/>
  <c r="Y27" i="1"/>
  <c r="Y26" i="1"/>
  <c r="Z26" i="1" s="1"/>
  <c r="Z25" i="1"/>
  <c r="Y25" i="1"/>
  <c r="Y23" i="1"/>
  <c r="Z23" i="1" s="1"/>
  <c r="Y22" i="1"/>
  <c r="Y21" i="1"/>
  <c r="Z21" i="1" s="1"/>
  <c r="Z20" i="1"/>
  <c r="Y20" i="1"/>
  <c r="Y19" i="1"/>
  <c r="Z19" i="1" s="1"/>
  <c r="Z17" i="1"/>
  <c r="Y17" i="1"/>
  <c r="Y16" i="1"/>
  <c r="Z16" i="1" s="1"/>
  <c r="Z15" i="1"/>
  <c r="Y15" i="1"/>
  <c r="Y14" i="1"/>
  <c r="Z14" i="1" s="1"/>
  <c r="Z13" i="1"/>
  <c r="AA12" i="1" s="1"/>
  <c r="Y13" i="1"/>
  <c r="Z11" i="1"/>
  <c r="AA9" i="1" s="1"/>
  <c r="Y11" i="1"/>
  <c r="Y10" i="1"/>
  <c r="AA32" i="1" l="1"/>
  <c r="AA73" i="1"/>
  <c r="AA91" i="1"/>
  <c r="AA187" i="1"/>
  <c r="AA322" i="1"/>
  <c r="AA355" i="1" s="1"/>
  <c r="AA390" i="1"/>
  <c r="AA419" i="1" s="1"/>
  <c r="AA24" i="1"/>
  <c r="S465" i="1" s="1"/>
  <c r="S478" i="1"/>
  <c r="AA84" i="1"/>
  <c r="AA102" i="1"/>
  <c r="S466" i="1" s="1"/>
  <c r="AA140" i="1"/>
  <c r="AA250" i="1"/>
  <c r="AA18" i="1"/>
  <c r="S464" i="1" s="1"/>
  <c r="S476" i="1"/>
  <c r="S485" i="1"/>
  <c r="AA106" i="1"/>
  <c r="AA120" i="1"/>
  <c r="AA156" i="1"/>
  <c r="AA222" i="1" s="1"/>
  <c r="AA226" i="1"/>
  <c r="AA267" i="1" s="1"/>
  <c r="AA236" i="1"/>
  <c r="AA260" i="1"/>
  <c r="AA299" i="1"/>
  <c r="AA305" i="1"/>
  <c r="AA321" i="1" s="1"/>
  <c r="S482" i="1" l="1"/>
  <c r="S486" i="1" s="1"/>
  <c r="S471" i="1"/>
  <c r="S477" i="1"/>
  <c r="S479" i="1" s="1"/>
  <c r="AA72" i="1"/>
  <c r="AA450" i="1" s="1"/>
  <c r="AA155" i="1"/>
</calcChain>
</file>

<file path=xl/comments1.xml><?xml version="1.0" encoding="utf-8"?>
<comments xmlns="http://schemas.openxmlformats.org/spreadsheetml/2006/main">
  <authors>
    <author/>
  </authors>
  <commentList>
    <comment ref="B7" authorId="0" shapeId="0">
      <text>
        <r>
          <rPr>
            <sz val="11"/>
            <color rgb="FF000000"/>
            <rFont val="Calibri"/>
            <scheme val="minor"/>
          </rPr>
          <t>======
ID#AAAAipV8shg
Eunice Basilio    (2022-06-14 16:39:55)
Ingresar el Objetivo Nacional al que se alinea de acuerdo al OEI que tributa que la Meta.
Escoger entre las opciones de acuerdo al Plan de Creación de Oportunidades 2021 2025.</t>
        </r>
      </text>
    </comment>
    <comment ref="C7" authorId="0" shapeId="0">
      <text>
        <r>
          <rPr>
            <sz val="11"/>
            <color rgb="FF000000"/>
            <rFont val="Calibri"/>
            <scheme val="minor"/>
          </rPr>
          <t>======
ID#AAAAipV8shI
Eunice Basilio    (2022-06-14 16:39:55)
Ingresar la Política Pública/Meta Nacional al que se alinea de acuerdo al OEI que tributa que la Meta.
Escoger entre las opciones de acuerdo al Plan de Creación de Oportunidades 2021 2025.</t>
        </r>
      </text>
    </comment>
    <comment ref="D7" authorId="0" shapeId="0">
      <text>
        <r>
          <rPr>
            <sz val="11"/>
            <color rgb="FF000000"/>
            <rFont val="Calibri"/>
            <scheme val="minor"/>
          </rPr>
          <t>======
ID#AAAAipV8shQ
Eunice Basilio    (2022-06-14 16:39:55)
Ingresar el Eje Estratégico al que se alinea la Meta.
Ver Anexo N° 1 Detalle de los Ejes y Lineamientos Estratégicos Institucionales del Instructivo metodológico para la elaboración del POA 2021-2024.</t>
        </r>
      </text>
    </comment>
    <comment ref="E7" authorId="0" shapeId="0">
      <text>
        <r>
          <rPr>
            <sz val="11"/>
            <color rgb="FF000000"/>
            <rFont val="Calibri"/>
            <scheme val="minor"/>
          </rPr>
          <t>======
ID#AAAAipV8shM
Eunice Basilio    (2022-06-14 16:39:55)
Ingresar el Lineamiento Estratégico al que se alinea la Meta.
Ver Anexo N° 1 Detalle de los Ejes y Lineamientos Estratégicos Institucionales del Instructivo metodológico para la elaboración del POA 2021-2024.</t>
        </r>
      </text>
    </comment>
    <comment ref="F7" authorId="0" shapeId="0">
      <text>
        <r>
          <rPr>
            <sz val="11"/>
            <color rgb="FF000000"/>
            <rFont val="Calibri"/>
            <scheme val="minor"/>
          </rPr>
          <t>======
ID#AAAAipV8shw
Eunice Basilio    (2022-06-14 16:39:55)
Ingresar el Objetivo Estratégico al que se alinea la Meta.
Ver Anexo N° 1 Detalle de los Ejes y Lineamientos Estratégicos Institucionales del Instructivo metodológico para la elaboración del POA 2021-2024.</t>
        </r>
      </text>
    </comment>
    <comment ref="G7" authorId="0" shapeId="0">
      <text>
        <r>
          <rPr>
            <sz val="11"/>
            <color rgb="FF000000"/>
            <rFont val="Calibri"/>
            <scheme val="minor"/>
          </rPr>
          <t>======
ID#AAAAipV8sgY
Eunice Basilio    (2022-06-14 16:39:55)
Ingresar el Institucional al que se alinea la Meta.
Ver Anexo N° 1 Detalle de los Ejes y Lineamientos Estratégicos Institucionales (Parte 2) del Instructivo metodológico para la elaboración del POA 2021-2024.</t>
        </r>
      </text>
    </comment>
    <comment ref="H7" authorId="0" shapeId="0">
      <text>
        <r>
          <rPr>
            <sz val="11"/>
            <color rgb="FF000000"/>
            <rFont val="Calibri"/>
            <scheme val="minor"/>
          </rPr>
          <t>======
ID#AAAAipV8sg0
Eunice Basilio    (2022-06-14 16:39:55)
Ingresar la Estrategia DAFO al que se alinea la Meta.
Ver Anexo N° 4 Estrategias – Matriz DAFO / FODA del Instructivo metodológico para la elaboración del POA 2021-2024.</t>
        </r>
      </text>
    </comment>
    <comment ref="I7" authorId="0" shapeId="0">
      <text>
        <r>
          <rPr>
            <sz val="11"/>
            <color rgb="FF000000"/>
            <rFont val="Calibri"/>
            <scheme val="minor"/>
          </rPr>
          <t>======
ID#AAAAipV8sgc
Eunice Basilio    (2022-06-14 16:39:55)
Ingresar la Meta Estratégica/Estándar de Calidad/Meta Operativa/Otras Metas que son de responsabilidad de la dependencia.</t>
        </r>
      </text>
    </comment>
    <comment ref="J7" authorId="0" shapeId="0">
      <text>
        <r>
          <rPr>
            <sz val="11"/>
            <color rgb="FF000000"/>
            <rFont val="Calibri"/>
            <scheme val="minor"/>
          </rPr>
          <t>======
ID#AAAAipV8sgw
Eunicebb    (2022-06-14 16:39:55)
Para el caso de las Metas Operativas, ingresar OBLIGATORIAMENTE los productos establecidos en el Reglamento de Gestión Organizacional por Procesos de la UTMACH.</t>
        </r>
      </text>
    </comment>
    <comment ref="K7" authorId="0" shapeId="0">
      <text>
        <r>
          <rPr>
            <sz val="11"/>
            <color rgb="FF000000"/>
            <rFont val="Calibri"/>
            <scheme val="minor"/>
          </rPr>
          <t>======
ID#AAAAipV8shk
Eunice Basilio    (2022-06-14 16:39:55)
Representa la forma en cómo se medirá el cumplimiento de la Meta Operativa programada.</t>
        </r>
      </text>
    </comment>
    <comment ref="L7" authorId="0" shapeId="0">
      <text>
        <r>
          <rPr>
            <sz val="11"/>
            <color rgb="FF000000"/>
            <rFont val="Calibri"/>
            <scheme val="minor"/>
          </rPr>
          <t>======
ID#AAAAipV8sgk
Eunice    (2022-06-14 16:39:55)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N7" authorId="0" shapeId="0">
      <text>
        <r>
          <rPr>
            <sz val="11"/>
            <color rgb="FF000000"/>
            <rFont val="Calibri"/>
            <scheme val="minor"/>
          </rPr>
          <t>======
ID#AAAAipV8shY
Eunice Basilio    (2022-06-14 16:39:55)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7" authorId="0" shapeId="0">
      <text>
        <r>
          <rPr>
            <sz val="11"/>
            <color rgb="FF000000"/>
            <rFont val="Calibri"/>
            <scheme val="minor"/>
          </rPr>
          <t>======
ID#AAAAipV8siE
Eunice Basilio    (2022-06-14 16:39:55)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P7" authorId="0" shapeId="0">
      <text>
        <r>
          <rPr>
            <sz val="11"/>
            <color rgb="FF000000"/>
            <rFont val="Calibri"/>
            <scheme val="minor"/>
          </rPr>
          <t>======
ID#AAAAipV8sh8
Eunice Basilio    (2022-06-14 16:39:55)
Son las personas que están a cargo de la ejecución de las Metas. Deben ir los nombres de las mismas a más del cargo.</t>
        </r>
      </text>
    </comment>
    <comment ref="AB7" authorId="0" shapeId="0">
      <text>
        <r>
          <rPr>
            <sz val="11"/>
            <color rgb="FF000000"/>
            <rFont val="Calibri"/>
            <scheme val="minor"/>
          </rPr>
          <t>======
ID#AAAAipV8shU
Eunice    (2022-06-14 16:39:55)
Marcar con una S en el cuatrimestre que va requerir el insumo para el cumplimiento de la meta.</t>
        </r>
      </text>
    </comment>
    <comment ref="AE7" authorId="0" shapeId="0">
      <text>
        <r>
          <rPr>
            <sz val="11"/>
            <color rgb="FF000000"/>
            <rFont val="Calibri"/>
            <scheme val="minor"/>
          </rPr>
          <t>======
ID#AAAAipV8shE
Eunice    (2022-06-14 16:39:55)
Ingresar algún detalle adicional si es necesario.</t>
        </r>
      </text>
    </comment>
    <comment ref="L8" authorId="0" shapeId="0">
      <text>
        <r>
          <rPr>
            <sz val="11"/>
            <color rgb="FF000000"/>
            <rFont val="Calibri"/>
            <scheme val="minor"/>
          </rPr>
          <t>======
ID#AAAAipV8sgg
Eunice    (2022-06-14 16:39:55)
Establecer la Meta a cumplirse en el 1er semestre. Se debe utilizar valores absolutos, más no porcentajes, esto para el caso de las Metas Operativas.</t>
        </r>
      </text>
    </comment>
    <comment ref="M8" authorId="0" shapeId="0">
      <text>
        <r>
          <rPr>
            <sz val="11"/>
            <color rgb="FF000000"/>
            <rFont val="Calibri"/>
            <scheme val="minor"/>
          </rPr>
          <t>======
ID#AAAAipV8sgo
Eunice    (2022-06-14 16:39:55)
Establecer la Meta a cumplirse en el 2do semestre. Se debe utilizar valores absolutos, más no porcentajes, esto para el caso de las Metas Operativas.</t>
        </r>
      </text>
    </comment>
    <comment ref="Q8" authorId="0" shapeId="0">
      <text>
        <r>
          <rPr>
            <sz val="11"/>
            <color rgb="FF000000"/>
            <rFont val="Calibri"/>
            <scheme val="minor"/>
          </rPr>
          <t>======
ID#AAAAipV8sg4
Eunice    (2022-06-14 16:39:55)
Ingresar el código de la Partida a la que corresponde el bien o servicio a requerir.</t>
        </r>
      </text>
    </comment>
    <comment ref="R8" authorId="0" shapeId="0">
      <text>
        <r>
          <rPr>
            <sz val="11"/>
            <color rgb="FF000000"/>
            <rFont val="Calibri"/>
            <scheme val="minor"/>
          </rPr>
          <t>======
ID#AAAAipV8sgU
Eunice    (2022-06-14 16:39:55)
Ingresar la descripción del objeto de contratación, agrupada según la partida a la que corresponde.</t>
        </r>
      </text>
    </comment>
    <comment ref="V8" authorId="0" shapeId="0">
      <text>
        <r>
          <rPr>
            <sz val="11"/>
            <color rgb="FF000000"/>
            <rFont val="Calibri"/>
            <scheme val="minor"/>
          </rPr>
          <t>======
ID#AAAAipV8shA
Eunice    (2022-06-14 16:39:55)
Es la cantidad de los insumos que se requieren para el cumplimiento de las metas.</t>
        </r>
      </text>
    </comment>
    <comment ref="W8" authorId="0" shapeId="0">
      <text>
        <r>
          <rPr>
            <sz val="11"/>
            <color rgb="FF000000"/>
            <rFont val="Calibri"/>
            <scheme val="minor"/>
          </rPr>
          <t>======
ID#AAAAipV8sh4
Eunice    (2022-06-14 16:39:55)
Ubicar si es Unidad, Metros, Litros, etc.</t>
        </r>
      </text>
    </comment>
    <comment ref="X8" authorId="0" shapeId="0">
      <text>
        <r>
          <rPr>
            <sz val="11"/>
            <color rgb="FF000000"/>
            <rFont val="Calibri"/>
            <scheme val="minor"/>
          </rPr>
          <t>======
ID#AAAAipV8sh0
Eunice    (2022-06-14 16:39:55)
Es el valor unitario del producto detallado.</t>
        </r>
      </text>
    </comment>
    <comment ref="Y8" authorId="0" shapeId="0">
      <text>
        <r>
          <rPr>
            <sz val="11"/>
            <color rgb="FF000000"/>
            <rFont val="Calibri"/>
            <scheme val="minor"/>
          </rPr>
          <t>======
ID#AAAAipV8sho
Eunice    (2022-06-14 16:39:55)
Ingresar el subtotal, que resulta de multiplicar la cantidad anual por el costo unitario, sin incluir el IVA.</t>
        </r>
      </text>
    </comment>
    <comment ref="Z8" authorId="0" shapeId="0">
      <text>
        <r>
          <rPr>
            <sz val="11"/>
            <color rgb="FF000000"/>
            <rFont val="Calibri"/>
            <scheme val="minor"/>
          </rPr>
          <t>======
ID#AAAAipV8siA
HP    (2022-06-14 16:39:55)
Ingresar el subtotal, que resulta de multiplicar la cantidad anual por el costo unitario, incluido el IVA.</t>
        </r>
      </text>
    </comment>
    <comment ref="AA8" authorId="0" shapeId="0">
      <text>
        <r>
          <rPr>
            <sz val="11"/>
            <color rgb="FF000000"/>
            <rFont val="Calibri"/>
            <scheme val="minor"/>
          </rPr>
          <t>======
ID#AAAAipV8shs
Eunice    (2022-06-14 16:39:55)
Corresponde a la suma total de la Partida Presupuestaria, incluido el IVA.</t>
        </r>
      </text>
    </comment>
    <comment ref="B433" authorId="0" shapeId="0">
      <text>
        <r>
          <rPr>
            <sz val="11"/>
            <color rgb="FF000000"/>
            <rFont val="Calibri"/>
            <scheme val="minor"/>
          </rPr>
          <t>======
ID#AAAAipV8shc
HP    (2022-10-24 16:01:56)
Verificar cada una de las alineaciones por cuanto la Meta Operativa habla de:
 Elaborar la planificación académica según el Modelo Genérico de Evaluación del Entrono de Aprendizaje de Carreras.
Guiarse en las pestañas PND y PEDI.</t>
        </r>
      </text>
    </comment>
    <comment ref="B443" authorId="0" shapeId="0">
      <text>
        <r>
          <rPr>
            <sz val="11"/>
            <color rgb="FF000000"/>
            <rFont val="Calibri"/>
            <scheme val="minor"/>
          </rPr>
          <t>======
ID#AAAAipV8sgs
HP    (2022-10-24 16:01:56)
Verificar si la Meta Operativa se alinea con el oei 2 cuanto habla de:
Conocer y atender los requerimientos estudiantiles respecto al área académica y docente.
Guiarse en las pestañas PND y PEDI, y de acuerdo al OEI que escoja alinear correctamente cada una de las celdas resaltadas.</t>
        </r>
      </text>
    </comment>
  </commentList>
  <extLst>
    <ext xmlns:r="http://schemas.openxmlformats.org/officeDocument/2006/relationships" uri="GoogleSheetsCustomDataVersion1">
      <go:sheetsCustomData xmlns:go="http://customooxmlschemas.google.com/" r:id="rId1" roundtripDataSignature="AMtx7mhurdgiIVgDk90syvX+VE3btbefMQ=="/>
    </ext>
  </extLst>
</comments>
</file>

<file path=xl/sharedStrings.xml><?xml version="1.0" encoding="utf-8"?>
<sst xmlns="http://schemas.openxmlformats.org/spreadsheetml/2006/main" count="2368" uniqueCount="835">
  <si>
    <t>UNIVERSIDAD TÉCNICA DE MACHALA</t>
  </si>
  <si>
    <t>Calidad, Pertinencia y Calidez</t>
  </si>
  <si>
    <t>FACULTAD DE CIENCIAS EMPRESARIALES</t>
  </si>
  <si>
    <t>PLAN  OPERATIVO  ANUAL  2022</t>
  </si>
  <si>
    <t>PROGRAMA PRESUPUESTARIO:</t>
  </si>
  <si>
    <t>82 Formación y Gestión Académica</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</si>
  <si>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</si>
  <si>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</si>
  <si>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</si>
  <si>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</si>
  <si>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</si>
  <si>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</si>
  <si>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</si>
  <si>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</si>
  <si>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</si>
  <si>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</si>
  <si>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</si>
  <si>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</si>
  <si>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</si>
  <si>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</si>
  <si>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</si>
  <si>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</si>
  <si>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</si>
  <si>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</si>
  <si>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</si>
  <si>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</si>
  <si>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</si>
  <si>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</si>
  <si>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</si>
  <si>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</si>
  <si>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</si>
  <si>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</si>
  <si>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</si>
  <si>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</si>
  <si>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</si>
  <si>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</si>
  <si>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</si>
  <si>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</si>
  <si>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</si>
  <si>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</si>
  <si>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</si>
  <si>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</si>
  <si>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</si>
  <si>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</si>
  <si>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</si>
  <si>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DECANATO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</si>
  <si>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</si>
  <si>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</si>
  <si>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_6_Eficiencia_en_la_organización_y_gestión_institucional.</t>
  </si>
  <si>
    <t>8. Simplificar los trámites administrativos requeridos en la gestión universitaria.</t>
  </si>
  <si>
    <t>OEI_1_FORTALECER_LAS_CAPACIDADES_INSTITUCIONALES.</t>
  </si>
  <si>
    <t>FORTALECIMIENTO INSTITUCIONAL</t>
  </si>
  <si>
    <t>Estrategia OFENSIVA</t>
  </si>
  <si>
    <r>
      <rPr>
        <b/>
        <sz val="10"/>
        <color rgb="FFFF0000"/>
        <rFont val="Arial Narrow"/>
        <family val="2"/>
      </rPr>
      <t>METAS OPERATIVAS</t>
    </r>
    <r>
      <rPr>
        <b/>
        <sz val="10"/>
        <color rgb="FF000000"/>
        <rFont val="Arial Narrow"/>
        <family val="2"/>
      </rPr>
      <t xml:space="preserve">
1.-</t>
    </r>
    <r>
      <rPr>
        <sz val="10"/>
        <color rgb="FF000000"/>
        <rFont val="Arial Narrow"/>
        <family val="2"/>
      </rPr>
      <t xml:space="preserve"> Emitir directrices para garantizar la ejecución de los procesos administrativos y académicos.</t>
    </r>
  </si>
  <si>
    <t>Directrices para garantizar la ejecución de los procesos administrativos y académicos emitidas.</t>
  </si>
  <si>
    <t>N° de directrices emitidas desde el decanato de la Facultad</t>
  </si>
  <si>
    <t>1.- Elaborar el distributivo personal de limpieza en bloques de aulas y oficinas administrativas.
2.- Elaborar el reporte de Autorización de Tercera Matrícula.
3.- Elaborar el reporte de Autorización del cambio de condición de estado de Activo a Retirado. 
4.- Elaborar el reporte de Autorización de Retiro de Asignaturas.</t>
  </si>
  <si>
    <t>1.- Distributivo semestral del personal de servicios con sus horarios.
2.- Reporte de las autorizaciones emitidas por Consejo Directivo, para acceder a Tercera Matrícula.
3.- Reporte de las autorizaciones emitidas por Consejo Directivo, para anulación de Matrícula.
4.- Reporte de las autorizaciones emitidas por Consejo Directivo, para el retiro de asignaturas.</t>
  </si>
  <si>
    <t>* Autoridad del Decanato Ing. Javier Bermeo Pacheco
* Analista Administrativo del Decanato, Ing. Maura Mora Quevedo
* Secretaria Abogada Teresa Vivanco Alaña
* Administrador de bienes, Ing. Ronald Echeverría Ramón</t>
  </si>
  <si>
    <t>530804 0701 002</t>
  </si>
  <si>
    <t>Materiales de Oficina</t>
  </si>
  <si>
    <t>000</t>
  </si>
  <si>
    <t>GASTO CORRIENTE</t>
  </si>
  <si>
    <t>Archivadores tamaño Oficio Lomo 8 cms</t>
  </si>
  <si>
    <t>Unidad</t>
  </si>
  <si>
    <t>S</t>
  </si>
  <si>
    <t>Cuaderno espiral universitario 100 hojas cuadros</t>
  </si>
  <si>
    <r>
      <rPr>
        <b/>
        <sz val="10"/>
        <color rgb="FF000000"/>
        <rFont val="Arial Narrow"/>
        <family val="2"/>
      </rPr>
      <t>2.-</t>
    </r>
    <r>
      <rPr>
        <sz val="10"/>
        <color rgb="FF000000"/>
        <rFont val="Arial Narrow"/>
        <family val="2"/>
      </rPr>
      <t xml:space="preserve"> Supervisar y ejecutar los procesos administrativos y académicos.</t>
    </r>
  </si>
  <si>
    <t>Ejecución de los procesos administrativos y académicos supervisados.</t>
  </si>
  <si>
    <t>N° de supervisiones ejecutadas de los procesos administrativos y académicos</t>
  </si>
  <si>
    <r>
      <rPr>
        <sz val="10"/>
        <color rgb="FF000000"/>
        <rFont val="Arial Narrow"/>
        <family val="2"/>
      </rPr>
      <t xml:space="preserve">1.- Elaborar el proceso de cumplimiento de Adquisición de Bienes.
2.- Elaborar el reporte de la Dotación de Materiales de Oficina y Limpieza. 
3.- Elaborar el reporte del cumplimiento del proceso de Matrícula de periodo académico. 
4.- Elaborar el reporte del cumplimiento del proceso de Titulación. 
5.- Elaborar el reporte del Cronograma de Mantenimiento Preventivo y Correctivo de los Equipos.
6.- Elaborar el reporte de las Capacitaciones efectuadas al personal de la Facultad.
7.- Elaborar el reporte de los equipos informáticos y teléfonos </t>
    </r>
    <r>
      <rPr>
        <sz val="10"/>
        <color rgb="FF000000"/>
        <rFont val="Arial Narrow"/>
        <family val="2"/>
      </rPr>
      <t>convencionales</t>
    </r>
    <r>
      <rPr>
        <sz val="10"/>
        <color rgb="FF000000"/>
        <rFont val="Arial Narrow"/>
        <family val="2"/>
      </rPr>
      <t xml:space="preserve"> que no funcionan.</t>
    </r>
  </si>
  <si>
    <t>1.- Reporte detallado del proceso de Adquisición de Bienes ejecutado.
2.- Reporte detallado del proceso de la dotación de materiales de oficina y limpieza ejecutado.
3.- Reporte detallado del proceso de Matrícula ejecutado.
4.- Reporte detallado del proceso de titulación ejecutado.
5.- Reporte detallado del proceso de Mantenimiento Preventivo y Correctivo ejecutado.
6.- Reporte detallado del proceso de Capacitaciones ejecutado.
7.- Reporte detallado de los equipos informáticos y teléfonos convencionales que no funcionan.</t>
  </si>
  <si>
    <r>
      <rPr>
        <sz val="10"/>
        <color rgb="FF000000"/>
        <rFont val="Arial Narrow"/>
        <family val="2"/>
      </rPr>
      <t xml:space="preserve">* Autoridad del Decanato Ing. Javier Bermeo Pacheco
* Administrador de Bienes Ing. Ronald </t>
    </r>
    <r>
      <rPr>
        <sz val="10"/>
        <color rgb="FF000000"/>
        <rFont val="Arial Narrow"/>
        <family val="2"/>
      </rPr>
      <t>Echeverría</t>
    </r>
    <r>
      <rPr>
        <sz val="10"/>
        <color rgb="FF000000"/>
        <rFont val="Arial Narrow"/>
        <family val="2"/>
      </rPr>
      <t xml:space="preserve"> Ramón
* Jefa de la UMMOG Ing. Morayma Vélez Espinoza
* Analista Informático Lic. Marcos Ontaneda Villavicencio
* Auxiliar Administrativo del Decanato, Econ. Cristhian Salcedo Barrezueta, </t>
    </r>
    <r>
      <rPr>
        <sz val="10"/>
        <color rgb="FF000000"/>
        <rFont val="Arial Narrow"/>
        <family val="2"/>
      </rPr>
      <t>Analista</t>
    </r>
    <r>
      <rPr>
        <sz val="10"/>
        <color rgb="FF000000"/>
        <rFont val="Arial Narrow"/>
        <family val="2"/>
      </rPr>
      <t xml:space="preserve"> Administrativo de decanato Ing. Maura Mora Quevedo</t>
    </r>
  </si>
  <si>
    <t>Cinta Adhesiva Transparente 18 x 25 yardas</t>
  </si>
  <si>
    <t>Cinta de Empaque 48 x 80 yardas</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</si>
  <si>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</si>
  <si>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t>Caja</t>
  </si>
  <si>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</si>
  <si>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t>Cartulina de Hilo tamaño oficio paquete de 100 unid</t>
  </si>
  <si>
    <t>Paquete</t>
  </si>
  <si>
    <t>7 POTENCIAR LAS CAPACIDADES DE LA CIUDADANÍA Y PROMOVER UNA EDUCACIÓN INNOVADORA, INCLUSIVA Y DE CALIDAD EN TODOS LOS NIVELES.</t>
  </si>
  <si>
    <t>M.7.4.2. Incrementar la tasa bruta de matrícula en educación superior terciaria del 37,34% al 50,27%.</t>
  </si>
  <si>
    <t>_1_Creatividad_e_innovación_en_la_oferta_académica.</t>
  </si>
  <si>
    <t>1. Afianzar el proceso de rediseño y contextualización curricular.</t>
  </si>
  <si>
    <t>OEI_2_INCREMENTAR_LA_FORMACIÓN_DE_PROFESIONALES_CON_EXCELENCIA.</t>
  </si>
  <si>
    <t>Estrategia de REORIENTACIÓN</t>
  </si>
  <si>
    <r>
      <rPr>
        <b/>
        <sz val="10"/>
        <color rgb="FF000000"/>
        <rFont val="Arial Narrow"/>
        <family val="2"/>
      </rPr>
      <t>3.-</t>
    </r>
    <r>
      <rPr>
        <sz val="10"/>
        <color rgb="FF000000"/>
        <rFont val="Arial Narrow"/>
        <family val="2"/>
      </rPr>
      <t xml:space="preserve"> Gestionar la Propuesta del distributivo académico en conjunto con los Subdecanatos.</t>
    </r>
  </si>
  <si>
    <t>Propuesta del distributivo académico en conjunto con los Subdecanatos, gestionada.</t>
  </si>
  <si>
    <t>N° de Distributivos Aprobados</t>
  </si>
  <si>
    <r>
      <rPr>
        <sz val="10"/>
        <color rgb="FF000000"/>
        <rFont val="Arial Narrow"/>
        <family val="2"/>
      </rPr>
      <t xml:space="preserve">1.- Revisar con Subdecanato el Distributivo </t>
    </r>
    <r>
      <rPr>
        <sz val="10"/>
        <color rgb="FF000000"/>
        <rFont val="Arial Narrow"/>
        <family val="2"/>
      </rPr>
      <t>Académico</t>
    </r>
    <r>
      <rPr>
        <sz val="10"/>
        <color rgb="FF000000"/>
        <rFont val="Arial Narrow"/>
        <family val="2"/>
      </rPr>
      <t xml:space="preserve"> de la Facultad.
2.- Aprobar por Consejo Directivo el Distributivo </t>
    </r>
    <r>
      <rPr>
        <sz val="10"/>
        <color rgb="FF000000"/>
        <rFont val="Arial Narrow"/>
        <family val="2"/>
      </rPr>
      <t>Académico.</t>
    </r>
    <r>
      <rPr>
        <sz val="10"/>
        <color rgb="FF000000"/>
        <rFont val="Arial Narrow"/>
        <family val="2"/>
      </rPr>
      <t xml:space="preserve">
3.- Enviar la </t>
    </r>
    <r>
      <rPr>
        <sz val="10"/>
        <color rgb="FF000000"/>
        <rFont val="Arial Narrow"/>
        <family val="2"/>
      </rPr>
      <t>Resolución</t>
    </r>
    <r>
      <rPr>
        <sz val="10"/>
        <color rgb="FF000000"/>
        <rFont val="Arial Narrow"/>
        <family val="2"/>
      </rPr>
      <t xml:space="preserve"> de Consejo Directivo a Rectorado para la </t>
    </r>
    <r>
      <rPr>
        <sz val="10"/>
        <color rgb="FF000000"/>
        <rFont val="Arial Narrow"/>
        <family val="2"/>
      </rPr>
      <t>Aprobación</t>
    </r>
    <r>
      <rPr>
        <sz val="10"/>
        <color rgb="FF000000"/>
        <rFont val="Arial Narrow"/>
        <family val="2"/>
      </rPr>
      <t xml:space="preserve"> de Consejo Universitario.</t>
    </r>
  </si>
  <si>
    <r>
      <rPr>
        <sz val="10"/>
        <color rgb="FF000000"/>
        <rFont val="Arial Narrow"/>
        <family val="2"/>
      </rPr>
      <t xml:space="preserve">1. </t>
    </r>
    <r>
      <rPr>
        <sz val="10"/>
        <color rgb="FF000000"/>
        <rFont val="Arial Narrow"/>
        <family val="2"/>
      </rPr>
      <t>Resolución</t>
    </r>
    <r>
      <rPr>
        <sz val="10"/>
        <color rgb="FF000000"/>
        <rFont val="Arial Narrow"/>
        <family val="2"/>
      </rPr>
      <t xml:space="preserve"> de Consejo Universitario de </t>
    </r>
    <r>
      <rPr>
        <sz val="10"/>
        <color rgb="FF000000"/>
        <rFont val="Arial Narrow"/>
        <family val="2"/>
      </rPr>
      <t>Aprobación</t>
    </r>
    <r>
      <rPr>
        <sz val="10"/>
        <color rgb="FF000000"/>
        <rFont val="Arial Narrow"/>
        <family val="2"/>
      </rPr>
      <t xml:space="preserve"> del Distributivo</t>
    </r>
  </si>
  <si>
    <t>Decano, Ing. Javier Bermeo Pacheco
Subdecana, Ing. Cecilia Luciola Durán
Analista Administrativo de Decanato, Ing. Maura Mora Quevedo</t>
  </si>
  <si>
    <r>
      <rPr>
        <sz val="10"/>
        <color rgb="FF000000"/>
        <rFont val="Arial Narrow"/>
        <family val="2"/>
      </rPr>
      <t>Esferográfico</t>
    </r>
    <r>
      <rPr>
        <sz val="10"/>
        <color rgb="FF000000"/>
        <rFont val="Arial Narrow"/>
        <family val="2"/>
      </rPr>
      <t xml:space="preserve"> azul punta fina</t>
    </r>
  </si>
  <si>
    <t>Goma líquida 250 gr</t>
  </si>
  <si>
    <t>Lápiz HB con goma caja de 12 unidades</t>
  </si>
  <si>
    <t>Resmas de papel A4 de 75 gr</t>
  </si>
  <si>
    <t>Resaltador varios colores</t>
  </si>
  <si>
    <t>_8_La_calidad_como_cultura_universitaria.</t>
  </si>
  <si>
    <t>6. Afianzar la toma de decisiones basada en evidencias, para fortalecer la objetividad y confianza en la gestión universitaria.</t>
  </si>
  <si>
    <r>
      <rPr>
        <b/>
        <sz val="10"/>
        <color rgb="FF000000"/>
        <rFont val="Arial Narrow"/>
        <family val="2"/>
      </rPr>
      <t>4.-</t>
    </r>
    <r>
      <rPr>
        <sz val="10"/>
        <color rgb="FF000000"/>
        <rFont val="Arial Narrow"/>
        <family val="2"/>
      </rPr>
      <t xml:space="preserve"> Supervisar la ejecución de las convocatorias a los consejos de facultad.</t>
    </r>
  </si>
  <si>
    <t>Sesiones de Consejo Directivo, convocadas y presididas.</t>
  </si>
  <si>
    <t>N° de Convocatorias ejecutadas y supervisadas de los Consejos Directivos</t>
  </si>
  <si>
    <t xml:space="preserve">1.- Elaborar el reporte de Control y Supervisión de ejecución de las convocatorias de Consejo Directivo. </t>
  </si>
  <si>
    <t>1.- Reporte semestral detallado de las Convocatorias de Consejo Directivo efectuadas.
2.- Reporte semestral detallado de las Convocatorias de Consejo de la Facultad efectuadas.
3.- Matriz de control y supervisión a la ejecución de las Convocatorios de los Consejo de Facultad.</t>
  </si>
  <si>
    <t xml:space="preserve">* Autoridad del Decanato Ing. Javier Bermeo Pacheco
* Secretaria Abogada Teresa Vivanco Alaña
* Analista Administrativo del Decanato, Ing. Maura Mora Quevedo
</t>
  </si>
  <si>
    <t>530805 0701 002</t>
  </si>
  <si>
    <t>Materiales de Aseo</t>
  </si>
  <si>
    <t>Antisarro</t>
  </si>
  <si>
    <t>Caneca</t>
  </si>
  <si>
    <t>Cepillo para Sanitario</t>
  </si>
  <si>
    <t>Cloro líquido 5 por ciento</t>
  </si>
  <si>
    <r>
      <rPr>
        <sz val="10"/>
        <color rgb="FF000000"/>
        <rFont val="Arial Narrow"/>
        <family val="2"/>
      </rPr>
      <t xml:space="preserve">Escoba </t>
    </r>
    <r>
      <rPr>
        <sz val="10"/>
        <color rgb="FF000000"/>
        <rFont val="Arial Narrow"/>
        <family val="2"/>
      </rPr>
      <t>plástica</t>
    </r>
    <r>
      <rPr>
        <sz val="10"/>
        <color rgb="FF000000"/>
        <rFont val="Arial Narrow"/>
        <family val="2"/>
      </rPr>
      <t xml:space="preserve"> fibra suave</t>
    </r>
  </si>
  <si>
    <t>Desinfectante Amonio cuaternario</t>
  </si>
  <si>
    <t>Franela por metros</t>
  </si>
  <si>
    <t>Metro</t>
  </si>
  <si>
    <t>Fundas de Basuras Semindustrial Azul 30x36"</t>
  </si>
  <si>
    <t>_3_Posicionamiento_del_modelo_educativo_integrador_y_desarrollador.</t>
  </si>
  <si>
    <t>3. Fortalecer la interacción de la docencia, investigación y vinculación para el logro de los objetivos operativos del modelo educativo.</t>
  </si>
  <si>
    <t>EJES SUSTANTIVOS INTEGRADOS</t>
  </si>
  <si>
    <r>
      <rPr>
        <b/>
        <sz val="10"/>
        <color rgb="FF000000"/>
        <rFont val="Arial Narrow"/>
        <family val="2"/>
      </rPr>
      <t>5.-</t>
    </r>
    <r>
      <rPr>
        <sz val="10"/>
        <color rgb="FF000000"/>
        <rFont val="Arial Narrow"/>
        <family val="2"/>
      </rPr>
      <t xml:space="preserve"> Gestionar los Procesos que garantizan el cumplimiento de las funciones sustantivas de la educación superior: docencia, investigación y vinculación.</t>
    </r>
  </si>
  <si>
    <t>Procesos que garantizan el cumplimiento de las funciones sustantivas de la educación superior: docencia, investigación y vinculación, gestionados.</t>
  </si>
  <si>
    <r>
      <rPr>
        <sz val="10"/>
        <color rgb="FF000000"/>
        <rFont val="Arial Narrow"/>
        <family val="2"/>
      </rPr>
      <t xml:space="preserve">N° de procesos de cumplimiento de docencia, </t>
    </r>
    <r>
      <rPr>
        <sz val="10"/>
        <color rgb="FF000000"/>
        <rFont val="Arial Narrow"/>
        <family val="2"/>
      </rPr>
      <t>investigación</t>
    </r>
    <r>
      <rPr>
        <sz val="10"/>
        <color rgb="FF000000"/>
        <rFont val="Arial Narrow"/>
        <family val="2"/>
      </rPr>
      <t xml:space="preserve"> y </t>
    </r>
    <r>
      <rPr>
        <sz val="10"/>
        <color rgb="FF000000"/>
        <rFont val="Arial Narrow"/>
        <family val="2"/>
      </rPr>
      <t>vinculación</t>
    </r>
  </si>
  <si>
    <r>
      <rPr>
        <sz val="10"/>
        <color rgb="FF000000"/>
        <rFont val="Arial Narrow"/>
        <family val="2"/>
      </rPr>
      <t xml:space="preserve">Solicitar a los </t>
    </r>
    <r>
      <rPr>
        <sz val="10"/>
        <color rgb="FF000000"/>
        <rFont val="Arial Narrow"/>
        <family val="2"/>
      </rPr>
      <t>Coordinadores</t>
    </r>
    <r>
      <rPr>
        <sz val="10"/>
        <color rgb="FF000000"/>
        <rFont val="Arial Narrow"/>
        <family val="2"/>
      </rPr>
      <t xml:space="preserve"> de Carrera el  informe de cumplimiento de docencia, investigación y vinculación. </t>
    </r>
  </si>
  <si>
    <r>
      <rPr>
        <sz val="10"/>
        <color rgb="FF000000"/>
        <rFont val="Arial Narrow"/>
        <family val="2"/>
      </rPr>
      <t xml:space="preserve">1. </t>
    </r>
    <r>
      <rPr>
        <sz val="10"/>
        <color rgb="FF000000"/>
        <rFont val="Arial Narrow"/>
        <family val="2"/>
      </rPr>
      <t>Informes</t>
    </r>
    <r>
      <rPr>
        <sz val="10"/>
        <color rgb="FF000000"/>
        <rFont val="Arial Narrow"/>
        <family val="2"/>
      </rPr>
      <t xml:space="preserve"> de Cumplimiento de actividades de docencia, investigación y vinculación.</t>
    </r>
  </si>
  <si>
    <t xml:space="preserve">* Autoridad del Decanato Ing. Javier Bermeo Pacheco
* Auxiliar Administrativo del Decanato, Econ. Cristhian Salcedo Barrezueta.
*Analista Administrativo de Decanato, Ing. Maura Mora Quevedo. </t>
  </si>
  <si>
    <t>Detergente en polvo funda de 2 Kg.</t>
  </si>
  <si>
    <t>Guantes de caucho</t>
  </si>
  <si>
    <r>
      <rPr>
        <sz val="10"/>
        <color rgb="FF000000"/>
        <rFont val="Arial Narrow"/>
        <family val="2"/>
      </rPr>
      <t xml:space="preserve">Papel </t>
    </r>
    <r>
      <rPr>
        <sz val="10"/>
        <color rgb="FF000000"/>
        <rFont val="Arial Narrow"/>
        <family val="2"/>
      </rPr>
      <t>higiénico</t>
    </r>
    <r>
      <rPr>
        <sz val="10"/>
        <color rgb="FF000000"/>
        <rFont val="Arial Narrow"/>
        <family val="2"/>
      </rPr>
      <t xml:space="preserve"> doble hoja</t>
    </r>
  </si>
  <si>
    <t>Recogedor de basura</t>
  </si>
  <si>
    <t>Trapeador redondo 24-30 cm</t>
  </si>
  <si>
    <t>2. Fortalecer el liderazgo en todos los niveles de decisión para incrementar el compromiso de la comunidad universitaria en el logro de los objetivos institucionales.</t>
  </si>
  <si>
    <t>Estrategia DEFENSIVA</t>
  </si>
  <si>
    <r>
      <rPr>
        <b/>
        <sz val="10"/>
        <color rgb="FF000000"/>
        <rFont val="Arial Narrow"/>
        <family val="2"/>
      </rPr>
      <t>6.-</t>
    </r>
    <r>
      <rPr>
        <sz val="10"/>
        <color rgb="FF000000"/>
        <rFont val="Arial Narrow"/>
        <family val="2"/>
      </rPr>
      <t xml:space="preserve"> Presentar el Informe de Rendición de Cuentas.</t>
    </r>
  </si>
  <si>
    <t>Informe de Rendición de Cuentas, presentado.</t>
  </si>
  <si>
    <r>
      <rPr>
        <sz val="10"/>
        <color rgb="FF000000"/>
        <rFont val="Arial Narrow"/>
        <family val="2"/>
      </rPr>
      <t xml:space="preserve">Nº de informe de </t>
    </r>
    <r>
      <rPr>
        <sz val="10"/>
        <color rgb="FF000000"/>
        <rFont val="Arial Narrow"/>
        <family val="2"/>
      </rPr>
      <t>Rendición</t>
    </r>
    <r>
      <rPr>
        <sz val="10"/>
        <color rgb="FF000000"/>
        <rFont val="Arial Narrow"/>
        <family val="2"/>
      </rPr>
      <t xml:space="preserve"> de Cuenta presentado</t>
    </r>
  </si>
  <si>
    <r>
      <rPr>
        <sz val="10"/>
        <color rgb="FF000000"/>
        <rFont val="Arial Narrow"/>
        <family val="2"/>
      </rPr>
      <t xml:space="preserve">Elaborar el Informe de </t>
    </r>
    <r>
      <rPr>
        <sz val="10"/>
        <color rgb="FF000000"/>
        <rFont val="Arial Narrow"/>
        <family val="2"/>
      </rPr>
      <t>Rendición</t>
    </r>
    <r>
      <rPr>
        <sz val="10"/>
        <color rgb="FF000000"/>
        <rFont val="Arial Narrow"/>
        <family val="2"/>
      </rPr>
      <t xml:space="preserve"> de Cuenta</t>
    </r>
  </si>
  <si>
    <r>
      <rPr>
        <sz val="10"/>
        <color rgb="FF000000"/>
        <rFont val="Arial Narrow"/>
        <family val="2"/>
      </rPr>
      <t xml:space="preserve">1. Informe de </t>
    </r>
    <r>
      <rPr>
        <sz val="10"/>
        <color rgb="FF000000"/>
        <rFont val="Arial Narrow"/>
        <family val="2"/>
      </rPr>
      <t>Rendición</t>
    </r>
    <r>
      <rPr>
        <sz val="10"/>
        <color rgb="FF000000"/>
        <rFont val="Arial Narrow"/>
        <family val="2"/>
      </rPr>
      <t xml:space="preserve"> de Cuenta</t>
    </r>
  </si>
  <si>
    <t xml:space="preserve">* Autoridad del Decanato Ing. Javier Bermeo Pacheco
* Analista Administrativo del Decanato, Ing. Maura Mora Quevedo
</t>
  </si>
  <si>
    <r>
      <rPr>
        <b/>
        <sz val="10"/>
        <color rgb="FF000000"/>
        <rFont val="Arial Narrow"/>
        <family val="2"/>
      </rPr>
      <t>7.-</t>
    </r>
    <r>
      <rPr>
        <sz val="10"/>
        <color rgb="FF000000"/>
        <rFont val="Arial Narrow"/>
        <family val="2"/>
      </rPr>
      <t xml:space="preserve"> Gestionar trámite de licencias solicitadas por el personal docente y administrativo.</t>
    </r>
  </si>
  <si>
    <t>Trámite de licencias solicitadas por el personal docente y administrativo, gestionadas.</t>
  </si>
  <si>
    <t>N° de trámites solicitando Licencias, justificadas y Gestionadas por el personal docente y administrativo.</t>
  </si>
  <si>
    <t>1.- Receptar solicitudes de licencia del personal docente y administrativo.
2.- Tramitar las solicitudes a los departamentos correspondientes</t>
  </si>
  <si>
    <r>
      <rPr>
        <sz val="10"/>
        <color rgb="FF000000"/>
        <rFont val="Arial Narrow"/>
        <family val="2"/>
      </rPr>
      <t xml:space="preserve">Informe de las peticiones de </t>
    </r>
    <r>
      <rPr>
        <sz val="10"/>
        <color rgb="FF000000"/>
        <rFont val="Arial Narrow"/>
        <family val="2"/>
      </rPr>
      <t>licencias</t>
    </r>
    <r>
      <rPr>
        <sz val="10"/>
        <color rgb="FF000000"/>
        <rFont val="Arial Narrow"/>
        <family val="2"/>
      </rPr>
      <t xml:space="preserve"> y permisos gestionadas del personal docente y administrativo. </t>
    </r>
  </si>
  <si>
    <t>* Autoridad del Decanato Ing. Javier Bermeo Pacheco
* Analista Administrativo del Decanato, Ing. Maura Mora Quevedo
* Auxiliar Administrativo del Decanato, Econ. Cristhian Salcedo Barrezueta</t>
  </si>
  <si>
    <t>6. Implementar un plan de perfeccionamiento académico que facilite el desarrollo profesional del docente.</t>
  </si>
  <si>
    <t>OFERTA ACADÉMICA</t>
  </si>
  <si>
    <r>
      <rPr>
        <b/>
        <sz val="10"/>
        <color rgb="FF000000"/>
        <rFont val="Arial Narrow"/>
        <family val="2"/>
      </rPr>
      <t>8.-</t>
    </r>
    <r>
      <rPr>
        <sz val="10"/>
        <color rgb="FF000000"/>
        <rFont val="Arial Narrow"/>
        <family val="2"/>
      </rPr>
      <t xml:space="preserve"> Coordinar y gestionar el Proceso de contratación de personal docente para las carreras o programas vigentes en la Facultad.</t>
    </r>
  </si>
  <si>
    <t>Proceso de contratación de personal docente para las carreras o programas vigentes en la Facultad, coordinado y gestionado.</t>
  </si>
  <si>
    <t>N° de procesos de contratación de personal docente para las carreras o programas vigentes en la Facultad, coordinado y gestionado.</t>
  </si>
  <si>
    <r>
      <rPr>
        <sz val="10"/>
        <color rgb="FF000000"/>
        <rFont val="Arial Narrow"/>
        <family val="2"/>
      </rPr>
      <t xml:space="preserve">1.- Receptar oficio de Subdecanato para la contratación de docentes en base a las necesidades de la Facultad. 
2.- Tramitar la </t>
    </r>
    <r>
      <rPr>
        <sz val="10"/>
        <color rgb="FF000000"/>
        <rFont val="Arial Narrow"/>
        <family val="2"/>
      </rPr>
      <t>contratación</t>
    </r>
    <r>
      <rPr>
        <sz val="10"/>
        <color rgb="FF000000"/>
        <rFont val="Arial Narrow"/>
        <family val="2"/>
      </rPr>
      <t xml:space="preserve"> del personal docente ante la autoridad pertinente. </t>
    </r>
  </si>
  <si>
    <t>Resolución de Consejo Directivo que solicita la contratación de docentes.</t>
  </si>
  <si>
    <t>530807 0701 002</t>
  </si>
  <si>
    <t>Materiales de Impresión</t>
  </si>
  <si>
    <t>Tinta Epson # 544 para impresora  color negro</t>
  </si>
  <si>
    <t>Bolsa de Tinta Negra T941120-AL EPSON WF C5790</t>
  </si>
  <si>
    <t>Bolsa de Tinta Amarilla T941420-AL EPSON WF C5790</t>
  </si>
  <si>
    <t>Bolsa de Tinta Azul T941220-AL EPSON WF C5790</t>
  </si>
  <si>
    <t>Bolsa de Tinta Roja T941320-AL EPSON WF C5790</t>
  </si>
  <si>
    <t>11. Mejorar la satisfacción del servidor universitario en el ejercicio de sus funciones.</t>
  </si>
  <si>
    <r>
      <rPr>
        <b/>
        <sz val="10"/>
        <color rgb="FF000000"/>
        <rFont val="Arial Narrow"/>
        <family val="2"/>
      </rPr>
      <t>9.-</t>
    </r>
    <r>
      <rPr>
        <sz val="10"/>
        <color rgb="FF000000"/>
        <rFont val="Arial Narrow"/>
        <family val="2"/>
      </rPr>
      <t xml:space="preserve"> Emitir criterios técnicos para la sustentación de las decisiones adoptadas a nivel de facultad.</t>
    </r>
  </si>
  <si>
    <t>Criterios técnicos para la sustentación de las decisiones adoptadas a nivel de facultad emitidos.</t>
  </si>
  <si>
    <t>Nº de criterios técnicos adoptados que sustenten las decisiones adoptadas desde el Consejo Directivo de la Facultad.</t>
  </si>
  <si>
    <t>1.- Elaborar el reporte detallado de las Resoluciones de Comisión Académica, aprobadas por Consejo Directivo. 
2.- Elaborar el reporte detallado de las resoluciones adoptadas por Consejo Directivo.</t>
  </si>
  <si>
    <t xml:space="preserve">1.- Reporte de resoluciones de Comisión Académica adoptadas por Consejo Directivo.
2.- Reporte de resoluciones adoptadas por Consejo Directivo. </t>
  </si>
  <si>
    <t xml:space="preserve">"Decano, Ing. Javier Bermeo Pacheco
*Subdecana, Ing. Cecilia Luciola Durán
* Secretaria Abogada Teresa Vivanco Alaña
*Analista Administrativo de Decanato, Ing. Maura Mora Quevedo"
</t>
  </si>
  <si>
    <t>Estrategia de SUPERVIVENCIA</t>
  </si>
  <si>
    <r>
      <rPr>
        <b/>
        <sz val="10"/>
        <color rgb="FF000000"/>
        <rFont val="Arial Narrow"/>
        <family val="2"/>
      </rPr>
      <t>10.-</t>
    </r>
    <r>
      <rPr>
        <sz val="10"/>
        <color rgb="FF000000"/>
        <rFont val="Arial Narrow"/>
        <family val="2"/>
      </rPr>
      <t xml:space="preserve"> Supervisar las Gestiones efectuadas por el Subdecanato, los Coordinadores de Carrera, personal académico y administrativo de la Facultad.</t>
    </r>
  </si>
  <si>
    <t>Gestiones efectuadas por el Subdecano, los Coordinadores de Carrera, personal académico y administrativo de la Facultad, supervisadas.</t>
  </si>
  <si>
    <t>1.- Solicitar reporte a las coordinaciones de carrera, sobre gestiones administrativas: cambio de sección, cambio de paralelo, informe del menos del 60% de créditos.</t>
  </si>
  <si>
    <t>1.- Matriz de los procesos administrativos y académicos, gestionados.</t>
  </si>
  <si>
    <t>* Autoridad del Decanato Ing. Javier Bermeo Pacheco
* Analista Administrativo del Decanato, Ing. Maura Mora Quevedo</t>
  </si>
  <si>
    <t>530813 0701 001</t>
  </si>
  <si>
    <t>Repuestos y Accesorios</t>
  </si>
  <si>
    <t>Disco Duro Sólido de 240 Gb</t>
  </si>
  <si>
    <t xml:space="preserve"> 840103 0701  002</t>
  </si>
  <si>
    <t>Mobiliarios</t>
  </si>
  <si>
    <t>GASTO CAPITAL</t>
  </si>
  <si>
    <t>Archivador Aéreo</t>
  </si>
  <si>
    <t>530101 0701 001</t>
  </si>
  <si>
    <t>Agua Potable</t>
  </si>
  <si>
    <r>
      <rPr>
        <b/>
        <sz val="10"/>
        <color rgb="FF000000"/>
        <rFont val="Arial Narrow"/>
        <family val="2"/>
      </rPr>
      <t>11.-</t>
    </r>
    <r>
      <rPr>
        <sz val="10"/>
        <color rgb="FF000000"/>
        <rFont val="Arial Narrow"/>
        <family val="2"/>
      </rPr>
      <t xml:space="preserve"> Supervisar la asistencia y permanencia de los servidores.</t>
    </r>
  </si>
  <si>
    <t>Asistencia y permanencia de los servidores supervisadas.</t>
  </si>
  <si>
    <t>N° de Supervisiones de asistencia y permanencia de los servidores</t>
  </si>
  <si>
    <r>
      <rPr>
        <sz val="10"/>
        <color rgb="FF000000"/>
        <rFont val="Arial Narrow"/>
        <family val="2"/>
      </rPr>
      <t xml:space="preserve">1.- Solicitar el reporte de asistencia del personal de Servicio al Administrador de Bienes de la Facultad.
2.- Receptar oficio de los </t>
    </r>
    <r>
      <rPr>
        <sz val="10"/>
        <color rgb="FF000000"/>
        <rFont val="Arial Narrow"/>
        <family val="2"/>
      </rPr>
      <t>departamentos</t>
    </r>
    <r>
      <rPr>
        <sz val="10"/>
        <color rgb="FF000000"/>
        <rFont val="Arial Narrow"/>
        <family val="2"/>
      </rPr>
      <t xml:space="preserve"> y/o unidades de la facultad en el que se constate la justificación de la ausencia del servidor.</t>
    </r>
  </si>
  <si>
    <t>1.- Reporte semestral detallado del Jefe Departamental en el que indique los permisos concedidos.
2.- Reporte semestral del cumplimiento de labores en los bloques de aulas y baños estudiantiles.</t>
  </si>
  <si>
    <t>* Autoridad del Decanato Ing. Javier Bermeo Pacheco
* Administrador de Bienes, Ing. Ronald Echeverría Ramón
* Auxiliar Administrativo del Decanato, Econ. Cristhian Salcedo Barrezueta</t>
  </si>
  <si>
    <t>530104 0701 001</t>
  </si>
  <si>
    <t>Energía Eléctrica</t>
  </si>
  <si>
    <t>530105 0701 001</t>
  </si>
  <si>
    <t>Telecomunicaciones</t>
  </si>
  <si>
    <t>530301 0701 001</t>
  </si>
  <si>
    <t>Pasajes al Interior</t>
  </si>
  <si>
    <r>
      <rPr>
        <b/>
        <sz val="10"/>
        <color rgb="FF000000"/>
        <rFont val="Arial Narrow"/>
        <family val="2"/>
      </rPr>
      <t>12.-</t>
    </r>
    <r>
      <rPr>
        <sz val="10"/>
        <color rgb="FF000000"/>
        <rFont val="Arial Narrow"/>
        <family val="2"/>
      </rPr>
      <t xml:space="preserve"> Presentar las Planificaciones Operativas Anuales y Evaluar las Planificaciones Operativas Anuales.</t>
    </r>
  </si>
  <si>
    <t>Planificación Operativa Anual y Evaluación de la Planificación Operativa Anual entregadas oportunamente.</t>
  </si>
  <si>
    <r>
      <rPr>
        <sz val="10"/>
        <color rgb="FF000000"/>
        <rFont val="Arial Narrow"/>
        <family val="2"/>
      </rPr>
      <t xml:space="preserve">N° de </t>
    </r>
    <r>
      <rPr>
        <sz val="10"/>
        <color rgb="FF000000"/>
        <rFont val="Arial Narrow"/>
        <family val="2"/>
      </rPr>
      <t>planificaciones</t>
    </r>
    <r>
      <rPr>
        <sz val="10"/>
        <color rgb="FF000000"/>
        <rFont val="Arial Narrow"/>
        <family val="2"/>
      </rPr>
      <t xml:space="preserve"> operativas anuales y evaluaciones de los POAS entregados.</t>
    </r>
  </si>
  <si>
    <t>1.- Elaborar los POAS
2.- Elaborar las evaluaciones de los POAS.
3.- Entregar al dpto. de planificación.</t>
  </si>
  <si>
    <t>1.- POA 2022
2.- Evaluación del 1er semestre del POA 2022.                                             3.-  POA 2023                                           4.- Evaluación del 2er semestre del POA 2022.</t>
  </si>
  <si>
    <t xml:space="preserve">* Autoridad del Decanato Ing. Javier Bermeo Pacheco
* Administrador de Bienes, Ing. Ronald Echeverría Ramón
* Analista Administrativo del Decanato, Ing. Maura Mora Quevedo
</t>
  </si>
  <si>
    <t>530303 0701 001</t>
  </si>
  <si>
    <t>Viáticos y Subsistencias en el Interior</t>
  </si>
  <si>
    <t>530606 0701 001</t>
  </si>
  <si>
    <t>Honorarios por Contratos Civiles de Servicios</t>
  </si>
  <si>
    <t>530606 0701 002</t>
  </si>
  <si>
    <t>530606 0701 003</t>
  </si>
  <si>
    <r>
      <rPr>
        <b/>
        <sz val="10"/>
        <color rgb="FF000000"/>
        <rFont val="Arial Narrow"/>
        <family val="2"/>
      </rPr>
      <t>13.-</t>
    </r>
    <r>
      <rPr>
        <sz val="10"/>
        <color rgb="FF000000"/>
        <rFont val="Arial Narrow"/>
        <family val="2"/>
      </rPr>
      <t xml:space="preserve"> Organizar el Archivo de Gestión.</t>
    </r>
  </si>
  <si>
    <t>Archivo de gestión organizado.</t>
  </si>
  <si>
    <t>N° de oficios organizados</t>
  </si>
  <si>
    <t>1.- Sistematizar la documentación.
2.- Organizar e inventariar la documentación.</t>
  </si>
  <si>
    <t xml:space="preserve">1.- Registro e ingreso de información en el SIUTMACH
2.- Archivo de comunicaciones enviadas y recibidas, digital y físico. </t>
  </si>
  <si>
    <t xml:space="preserve">"Decano, Ing. Javier Bermeo Pacheco
* Secretaria Abogada Teresa Vivanco Alaña
*Analista Administrativo de Decanato, Ing. Maura Mora Quevedo"
</t>
  </si>
  <si>
    <t>990101 0701 001</t>
  </si>
  <si>
    <t>Obligaciones de Ejercicios Anteriores por Gastos en Personal</t>
  </si>
  <si>
    <t>990101 0701 003</t>
  </si>
  <si>
    <t>TOTAL PRESUPUESTO ESTIMATIVO DEL DECANATO 2022:</t>
  </si>
  <si>
    <t xml:space="preserve">USD $ </t>
  </si>
  <si>
    <t>SUBDECANATO</t>
  </si>
  <si>
    <t>2. Desarrollar un sistema de acompañamiento para la gestión eficaz del modelo educativo.</t>
  </si>
  <si>
    <r>
      <rPr>
        <b/>
        <sz val="10"/>
        <color rgb="FFFF0000"/>
        <rFont val="Arial Narrow"/>
        <family val="2"/>
      </rPr>
      <t>METAS OPERATIVAS</t>
    </r>
    <r>
      <rPr>
        <b/>
        <sz val="10"/>
        <color rgb="FF000000"/>
        <rFont val="Arial Narrow"/>
        <family val="2"/>
      </rPr>
      <t xml:space="preserve">
1.-</t>
    </r>
    <r>
      <rPr>
        <sz val="10"/>
        <color rgb="FF000000"/>
        <rFont val="Arial Narrow"/>
        <family val="2"/>
      </rPr>
      <t xml:space="preserve"> Emitir o actualizar los Procedimientos Académicos internos estandarizados.</t>
    </r>
  </si>
  <si>
    <t>Procedimientos Académicos internos estandarizados, emitidos o actualizados.</t>
  </si>
  <si>
    <t>N° de procedimientos académicos estandarizados, emitidos o actualizados</t>
  </si>
  <si>
    <t>1.- Coordinar y socializar al interior de la Facultad las directrices emitidas por el órgano superior.</t>
  </si>
  <si>
    <t>1.- Reporte del estado actual de la emisión o actualización de procedimientos académicos internos.</t>
  </si>
  <si>
    <t>Ing. Cecilia Luciola Durán, Subdecana.
 Lcda. Priscila Illescas Lucin, Analista Académica.
 Ing. Cindy Arias Jaramillo, Analista Administrativa.</t>
  </si>
  <si>
    <t>Procedimientos Académicos:
 1.- Sílabos
 2.- Tutorías Académicas
 3.- Distributivo</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</si>
  <si>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</si>
  <si>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</si>
  <si>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2.-</t>
    </r>
    <r>
      <rPr>
        <sz val="10"/>
        <color rgb="FF000000"/>
        <rFont val="Arial Narrow"/>
        <family val="2"/>
      </rPr>
      <t xml:space="preserve"> Convocar y presidir Sesiones de Comisión Académica de la Facultad.</t>
    </r>
  </si>
  <si>
    <t>Sesiones de Comisión Académica de la Facultad, convocadas y presididas.</t>
  </si>
  <si>
    <t>N° de Sesiones de Comisión Académica de la Facultad convocadas y presididas</t>
  </si>
  <si>
    <t>1.- Convocar y presidir las sesiones de Comisión Académica de la Facultad para el monitoreo de los procesos académicos.</t>
  </si>
  <si>
    <t>1.- Reporte de Convocatorias.
 2.- Reporte de Resoluciones.</t>
  </si>
  <si>
    <r>
      <rPr>
        <sz val="10"/>
        <color rgb="FF000000"/>
        <rFont val="Arial Narrow"/>
        <family val="2"/>
      </rPr>
      <t>Esferografico</t>
    </r>
    <r>
      <rPr>
        <sz val="10"/>
        <color rgb="FF000000"/>
        <rFont val="Arial Narrow"/>
        <family val="2"/>
      </rPr>
      <t xml:space="preserve"> azul punta fina</t>
    </r>
  </si>
  <si>
    <t>Goma liquida 250gr</t>
  </si>
  <si>
    <t>2. Diseñar carreras y programas de postgrado que respondan a los requerimientos del radio de influencia de la UTMACH.</t>
  </si>
  <si>
    <r>
      <rPr>
        <b/>
        <sz val="10"/>
        <color rgb="FF000000"/>
        <rFont val="Arial Narrow"/>
        <family val="2"/>
      </rPr>
      <t>3.-</t>
    </r>
    <r>
      <rPr>
        <sz val="10"/>
        <color rgb="FF000000"/>
        <rFont val="Arial Narrow"/>
        <family val="2"/>
      </rPr>
      <t xml:space="preserve"> Orientar y supervisar las propuestas para la creación, fusión y extinción de carreras y programas, así como los planes de estudios de las mismas emanados del trabajo de rediseño curricular.</t>
    </r>
  </si>
  <si>
    <t>Propuestas para la creación, fusión y extinción de carreras y programas, así como los planes de estudios de las mismas emanados del trabajo de rediseño curricular, orientados y supervisados.</t>
  </si>
  <si>
    <t>N° de propuestas para la creación, fusión y extinción de carreras y programas, así como los planes de estudios de las mismas, supervisadas.</t>
  </si>
  <si>
    <r>
      <rPr>
        <sz val="10"/>
        <color rgb="FF000000"/>
        <rFont val="Arial Narrow"/>
        <family val="2"/>
      </rPr>
      <t>Esta meta se desarrollará siempre y cuando existan propuestas o resoluciones por parte de los organismos pertinentes, quienes disponen la correspondiente creación, fusión o</t>
    </r>
    <r>
      <rPr>
        <sz val="10"/>
        <color rgb="FF000000"/>
        <rFont val="Arial Narrow"/>
        <family val="2"/>
      </rPr>
      <t xml:space="preserve"> extinción</t>
    </r>
    <r>
      <rPr>
        <sz val="10"/>
        <color rgb="FF000000"/>
        <rFont val="Arial Narrow"/>
        <family val="2"/>
      </rPr>
      <t xml:space="preserve"> de carreras y programas, </t>
    </r>
    <r>
      <rPr>
        <sz val="10"/>
        <color rgb="FF000000"/>
        <rFont val="Arial Narrow"/>
        <family val="2"/>
      </rPr>
      <t xml:space="preserve">asì </t>
    </r>
    <r>
      <rPr>
        <sz val="10"/>
        <color rgb="FF000000"/>
        <rFont val="Arial Narrow"/>
        <family val="2"/>
      </rPr>
      <t>como los planes de estudios.</t>
    </r>
  </si>
  <si>
    <r>
      <rPr>
        <sz val="10"/>
        <color rgb="FF000000"/>
        <rFont val="Arial Narrow"/>
        <family val="2"/>
      </rPr>
      <t>Esferografico</t>
    </r>
    <r>
      <rPr>
        <sz val="10"/>
        <color rgb="FF000000"/>
        <rFont val="Arial Narrow"/>
        <family val="2"/>
      </rPr>
      <t xml:space="preserve"> azul punta fina</t>
    </r>
  </si>
  <si>
    <r>
      <rPr>
        <b/>
        <sz val="10"/>
        <color rgb="FF000000"/>
        <rFont val="Arial Narrow"/>
        <family val="2"/>
      </rPr>
      <t>4.-</t>
    </r>
    <r>
      <rPr>
        <sz val="10"/>
        <color rgb="FF000000"/>
        <rFont val="Arial Narrow"/>
        <family val="2"/>
      </rPr>
      <t xml:space="preserve"> Supervisar la ejecución de los procesos académicos.</t>
    </r>
  </si>
  <si>
    <t>Ejecución de los procesos académicos supervisados.</t>
  </si>
  <si>
    <t>N° de procesos académicos supervisados.</t>
  </si>
  <si>
    <r>
      <rPr>
        <sz val="10"/>
        <color rgb="FF000000"/>
        <rFont val="Arial Narrow"/>
        <family val="2"/>
      </rPr>
      <t xml:space="preserve">1.- Coordinar el proceso de elaboración, ingreso, revisión y seguimiento al sílabo y 
 2.- Supervisar el proceso de ingreso de avances </t>
    </r>
    <r>
      <rPr>
        <sz val="10"/>
        <color rgb="FF000000"/>
        <rFont val="Arial Narrow"/>
        <family val="2"/>
      </rPr>
      <t>académicos.</t>
    </r>
  </si>
  <si>
    <t>1.- Reporte del estado actual de la supervisión a la ejecución de los procesos académicos supervisados</t>
  </si>
  <si>
    <r>
      <rPr>
        <sz val="10"/>
        <color rgb="FF000000"/>
        <rFont val="Arial Narrow"/>
        <family val="2"/>
      </rPr>
      <t xml:space="preserve">Los procesos académicos corresponden a:
 1.- Seguimiento al sílabo.
 2. Supervisión de avances </t>
    </r>
    <r>
      <rPr>
        <sz val="10"/>
        <color rgb="FF000000"/>
        <rFont val="Arial Narrow"/>
        <family val="2"/>
      </rPr>
      <t>académicos</t>
    </r>
  </si>
  <si>
    <t>Tinta Epson # 544 para impresora color negro</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</si>
  <si>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</si>
  <si>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5.-</t>
    </r>
    <r>
      <rPr>
        <sz val="10"/>
        <color rgb="FF000000"/>
        <rFont val="Arial Narrow"/>
        <family val="2"/>
      </rPr>
      <t xml:space="preserve"> Elaborar distributivos, horarios y el calendario académico.</t>
    </r>
  </si>
  <si>
    <t>Distributivos, horarios y el calendario académico, elaborados.</t>
  </si>
  <si>
    <t>N° de Distributivos, horarios coordinados y supervisados</t>
  </si>
  <si>
    <t>1.- Coordinar y supervisar el proceso de elaboración de los Distributivo y horarios.</t>
  </si>
  <si>
    <r>
      <rPr>
        <sz val="10"/>
        <color rgb="FF000000"/>
        <rFont val="Arial Narrow"/>
        <family val="2"/>
      </rPr>
      <t xml:space="preserve">1.- Reporte del estado actual de la </t>
    </r>
    <r>
      <rPr>
        <sz val="10"/>
        <color rgb="FF000000"/>
        <rFont val="Arial Narrow"/>
        <family val="2"/>
      </rPr>
      <t>coordinación</t>
    </r>
    <r>
      <rPr>
        <sz val="10"/>
        <color rgb="FF000000"/>
        <rFont val="Arial Narrow"/>
        <family val="2"/>
      </rPr>
      <t xml:space="preserve"> y supervisión de elaboración de los Distributivo y horarios.</t>
    </r>
  </si>
  <si>
    <t>Ing. Cecilia Luciola Durán, Subdecana.
 Ing. Sandra Solórzano, Coordinadora Comercio Exterior.
 Ing. Liana Sánchez, Coordinadora Administración de Empresas.
 Ing. Gonzalo Chávez, Coordinador Contabilidad y Auditoría.
 Lcda. María Bastidas, Coordinadora Turismo.
 Econ. Vladimir Ávila, Coordinador Mercadotecnia.
 Econ. Jorge Sotomayor, Coordinador Economía.
 Lcdo. Holger León González, Coordinador Académico
 Lcda. Priscila Illescas Lucin, Analista Académica.
 Ing. Cindy Arias Jaramillo, Analista Administrativa.</t>
  </si>
  <si>
    <t>Los calendarios académicos son elaborados por la Dirección Académica y aprobados de forma institucional por Consejo Universitario, considerando las actividades académicas de cada Facultad.</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</si>
  <si>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</si>
  <si>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</si>
  <si>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6.-</t>
    </r>
    <r>
      <rPr>
        <sz val="10"/>
        <color rgb="FF000000"/>
        <rFont val="Arial Narrow"/>
        <family val="2"/>
      </rPr>
      <t xml:space="preserve"> Monitorear actividades académicas que se realizan en las diferentes salas tics, aulas y unidades académicas experimentales de la Facultad.</t>
    </r>
  </si>
  <si>
    <t>Actividades académicas que se realizan en los diferentes laboratorios, aulas y unidades académicas experimentales de las Facultades supervisadas.</t>
  </si>
  <si>
    <t>N° de prácticas por semestres de acuerdo a las necesidades del docente en las Salas TICS de la FCE.</t>
  </si>
  <si>
    <t>1.- Monitorear las actividades académicas realizadas en las aulas TICS de la Facultad.</t>
  </si>
  <si>
    <t>1.- Reporte de actividades que se realizan en laboratorios, aulas y salas tics.</t>
  </si>
  <si>
    <t>Administrador de Laboratorio</t>
  </si>
  <si>
    <r>
      <rPr>
        <sz val="10"/>
        <color rgb="FF000000"/>
        <rFont val="Arial Narrow"/>
        <family val="2"/>
      </rPr>
      <t xml:space="preserve">Esta meta no ha sido cumplida debido a que la modalidad de estudios adoptada por la Facultad es en línea, por motivos de pandemia. </t>
    </r>
    <r>
      <rPr>
        <sz val="10"/>
        <color rgb="FF000000"/>
        <rFont val="Arial Narrow"/>
        <family val="2"/>
      </rPr>
      <t>Además</t>
    </r>
    <r>
      <rPr>
        <sz val="10"/>
        <color rgb="FF000000"/>
        <rFont val="Arial Narrow"/>
        <family val="2"/>
      </rPr>
      <t xml:space="preserve"> la facultad no cuenta con Administrador de salas TICS, por lo tanto no se ubica el nombre del servidor.</t>
    </r>
  </si>
  <si>
    <t>Tinta Epson # 544 para impresora color amarillo</t>
  </si>
  <si>
    <t>Tinta Epson # 544 para impresora color azul</t>
  </si>
  <si>
    <t>Tinta Epson # 544 para impresora color rojo</t>
  </si>
  <si>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</si>
  <si>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t>ASEGURAMIENTO DE LA CALIDAD</t>
  </si>
  <si>
    <r>
      <rPr>
        <b/>
        <sz val="10"/>
        <color rgb="FF000000"/>
        <rFont val="Arial Narrow"/>
        <family val="2"/>
      </rPr>
      <t>7.-</t>
    </r>
    <r>
      <rPr>
        <sz val="10"/>
        <color rgb="FF000000"/>
        <rFont val="Arial Narrow"/>
        <family val="2"/>
      </rPr>
      <t xml:space="preserve"> Emitir documentos de planificación académica y curricular.</t>
    </r>
  </si>
  <si>
    <t>Planificación académica, coordinada.</t>
  </si>
  <si>
    <r>
      <rPr>
        <sz val="10"/>
        <color rgb="FF000000"/>
        <rFont val="Arial Narrow"/>
        <family val="2"/>
      </rPr>
      <t xml:space="preserve">Nº de planificaciones académicas coordinadas según el Modelo </t>
    </r>
    <r>
      <rPr>
        <sz val="10"/>
        <color rgb="FF000000"/>
        <rFont val="Arial Narrow"/>
        <family val="2"/>
      </rPr>
      <t>Genérico</t>
    </r>
    <r>
      <rPr>
        <sz val="10"/>
        <color rgb="FF000000"/>
        <rFont val="Arial Narrow"/>
        <family val="2"/>
      </rPr>
      <t xml:space="preserve"> de </t>
    </r>
    <r>
      <rPr>
        <sz val="10"/>
        <color rgb="FF000000"/>
        <rFont val="Arial Narrow"/>
        <family val="2"/>
      </rPr>
      <t>Evaluación</t>
    </r>
    <r>
      <rPr>
        <sz val="10"/>
        <color rgb="FF000000"/>
        <rFont val="Arial Narrow"/>
        <family val="2"/>
      </rPr>
      <t xml:space="preserve"> del Entorno de Aprendizaje de Carreras</t>
    </r>
  </si>
  <si>
    <t>1.- Coordinar la presentación y cumplimiento de la planificación académica según el Modelo Genérico de Evaluación del Entorno de Aprendizaje de Carreras.</t>
  </si>
  <si>
    <t>1.- Reporte de planificaciones académicas - curriculares presentadas y cumplidas.</t>
  </si>
  <si>
    <t>Ing. Cecilia Luciola Durán, Subdecana.
 Ing. Sandra Solórzano, Coordinadora Comercio Exterior.
 Ing. Liana Sánchez, Coordinadora Administración de Empresas.
 Ing. Gonzalo Chávez, Coordinador Contabilidad y Auditoría.
 Lcda. María Bastidas, Coordinadora Turismo.
 Econ. Vladimir Ávila, Coordinador Mercadotecnia.
 Econ. Jorge Sotomayor, Coordinador Economía.</t>
  </si>
  <si>
    <t>Sacagrapas</t>
  </si>
  <si>
    <r>
      <rPr>
        <sz val="10"/>
        <color rgb="FF000000"/>
        <rFont val="Arial Narrow"/>
        <family val="2"/>
      </rPr>
      <t>Esferográfico</t>
    </r>
    <r>
      <rPr>
        <sz val="10"/>
        <color rgb="FF000000"/>
        <rFont val="Arial Narrow"/>
        <family val="2"/>
      </rPr>
      <t xml:space="preserve"> azul punta fina</t>
    </r>
  </si>
  <si>
    <t>_2_Responsabilidad_social_universitaria.</t>
  </si>
  <si>
    <t>1. Potenciar la presencia de la UTMACH en su contexto de influencia, a través de la ejecución de proyectos de vinculación con la sociedad que promuevan el desarrollo productivo de la provincia.</t>
  </si>
  <si>
    <r>
      <rPr>
        <b/>
        <sz val="10"/>
        <color rgb="FF000000"/>
        <rFont val="Arial Narrow"/>
        <family val="2"/>
      </rPr>
      <t>8.-</t>
    </r>
    <r>
      <rPr>
        <sz val="10"/>
        <color rgb="FF000000"/>
        <rFont val="Arial Narrow"/>
        <family val="2"/>
      </rPr>
      <t xml:space="preserve"> Supervisar el logro de resultados o avances de procesos académicos, de Investigación y de vinculación con la sociedad.</t>
    </r>
  </si>
  <si>
    <t>Procesos académicos de docencia, investigación y vinculación con la sociedad, coordinados.</t>
  </si>
  <si>
    <t>Nº de proyectos de investigación y vinculación con la sociedad coordinados</t>
  </si>
  <si>
    <r>
      <rPr>
        <sz val="10"/>
        <color rgb="FF000000"/>
        <rFont val="Arial Narrow"/>
        <family val="2"/>
      </rPr>
      <t xml:space="preserve">1.- Asignar horas de investigación y de vinculación en el Distributivo Académico de acuerdo a las sugerencias de las Direcciones correspondientes.
 2.- Solicitar los </t>
    </r>
    <r>
      <rPr>
        <sz val="10"/>
        <color rgb="FF000000"/>
        <rFont val="Arial Narrow"/>
        <family val="2"/>
      </rPr>
      <t>informes</t>
    </r>
    <r>
      <rPr>
        <sz val="10"/>
        <color rgb="FF000000"/>
        <rFont val="Arial Narrow"/>
        <family val="2"/>
      </rPr>
      <t xml:space="preserve"> de resultados o avances de los proyectos de investigación y vinculación con la sociedad.</t>
    </r>
  </si>
  <si>
    <t>1.- Reporte del estado actual de resultados o avances de los proyectos de Investigación y de vinculación con la sociedad.
 2.- Reporte de horas sugeridas por las Direcciones correspondientes.</t>
  </si>
  <si>
    <t>En esta meta estarán considerados sólo los proyectos de investigación y vinculación, mientras que los procesos académicos constan en la Meta Nº 4</t>
  </si>
  <si>
    <r>
      <rPr>
        <sz val="10"/>
        <color rgb="FF000000"/>
        <rFont val="Arial Narrow"/>
        <family val="2"/>
      </rPr>
      <t>Esferográfico</t>
    </r>
    <r>
      <rPr>
        <sz val="10"/>
        <color rgb="FF000000"/>
        <rFont val="Arial Narrow"/>
        <family val="2"/>
      </rPr>
      <t xml:space="preserve"> azul punta fina</t>
    </r>
  </si>
  <si>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</si>
  <si>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t>TALENTO HUMANO FORTALECIDO</t>
  </si>
  <si>
    <r>
      <rPr>
        <b/>
        <sz val="10"/>
        <color rgb="FF000000"/>
        <rFont val="Arial Narrow"/>
        <family val="2"/>
      </rPr>
      <t>9.-</t>
    </r>
    <r>
      <rPr>
        <sz val="10"/>
        <color rgb="FF000000"/>
        <rFont val="Arial Narrow"/>
        <family val="2"/>
      </rPr>
      <t xml:space="preserve"> Evaluar al personal administrativo bajo su responsabilidad.</t>
    </r>
  </si>
  <si>
    <t>Personal administrativo bajo su responsabilidad, evaluados.</t>
  </si>
  <si>
    <t>Nº de personal administrativo evaluado</t>
  </si>
  <si>
    <t>1.- Evaluar al personal administrativo bajo la dependencia del Subdecanato en la plataforma SIITH del Ministerio de Trabajo.</t>
  </si>
  <si>
    <t>1.- Formulario de Evaluación aplicado.</t>
  </si>
  <si>
    <t>Ing. Cecilia Luciola Durán, Subdecana.</t>
  </si>
  <si>
    <t>La Dirección de Talento Humano habilita la plataforma SIITH en los tiempos establecidos por el Ministerio de Trabajo.</t>
  </si>
  <si>
    <r>
      <rPr>
        <sz val="10"/>
        <color rgb="FF000000"/>
        <rFont val="Arial Narrow"/>
        <family val="2"/>
      </rPr>
      <t>Esferográfico</t>
    </r>
    <r>
      <rPr>
        <sz val="10"/>
        <color rgb="FF000000"/>
        <rFont val="Arial Narrow"/>
        <family val="2"/>
      </rPr>
      <t xml:space="preserve"> azul punta fina</t>
    </r>
  </si>
  <si>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</si>
  <si>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10.-</t>
    </r>
    <r>
      <rPr>
        <sz val="10"/>
        <color rgb="FF000000"/>
        <rFont val="Arial Narrow"/>
        <family val="2"/>
      </rPr>
      <t xml:space="preserve"> Coordinar el Proceso referente a las pasantías y prácticas pre-profesionales de las y los estudiantes de las carreras de pregrado.</t>
    </r>
  </si>
  <si>
    <t>Proceso referente a las pasantías y prácticas pre-profesionales de las y los estudiantes de las carreras de pregrado, coordinado.</t>
  </si>
  <si>
    <t>Nº de planes de pasantías y prácticas pre-profesionales de las carreras de pregrado, coordinados.</t>
  </si>
  <si>
    <r>
      <rPr>
        <sz val="10"/>
        <color rgb="FF000000"/>
        <rFont val="Arial Narrow"/>
        <family val="2"/>
      </rPr>
      <t>1.- Coordinar las prácticas de vinculación y pasantías preprofesionales con los colectivos académicos, en coordinación con el VIMCORI</t>
    </r>
    <r>
      <rPr>
        <sz val="10"/>
        <color rgb="FFFF0000"/>
        <rFont val="Arial Narrow"/>
        <family val="2"/>
      </rPr>
      <t>.</t>
    </r>
  </si>
  <si>
    <t>1.- Planes de pasantías y prácticas pre-profesionales de las carreras de pregrado.</t>
  </si>
  <si>
    <t>Ing. Cecilia Luciola Durán, Subdecana.
 Ing. Sandra Solórzano, Coordinadora Comercio Exterior.
 Ing. Liana Sánchez, Coordinadora Administración de Empresas.
 Ing. Gonzalo Chávez, Coordinador Contabilidad y Auditoría.
 Lcda. María Bastidas, Coordinadora Turismo.
 Econ. Vladimir Ávila, Coordinador Mercadotecnia.
 Econ. Jorge Sotomayor, Coordinador Economía.
 Lcdo. Holger León González, Coordinador Académico
 Lcda. Priscila Illescas Lucin, Analista Académica.</t>
  </si>
  <si>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</si>
  <si>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11.-</t>
    </r>
    <r>
      <rPr>
        <sz val="10"/>
        <color rgb="FF000000"/>
        <rFont val="Arial Narrow"/>
        <family val="2"/>
      </rPr>
      <t xml:space="preserve"> Controlar la ejecución de los procesos de titulación.</t>
    </r>
  </si>
  <si>
    <t>Ejecución de los procesos de titulación, controlado.</t>
  </si>
  <si>
    <t>Nº de reportes de los procesos de titulación, ejecutados y controlados.</t>
  </si>
  <si>
    <t>1.- Solicitar y/o receptar reportes de los procesos de titulación a la UMMOG.</t>
  </si>
  <si>
    <r>
      <rPr>
        <sz val="10"/>
        <color rgb="FF000000"/>
        <rFont val="Arial Narrow"/>
        <family val="2"/>
      </rPr>
      <t xml:space="preserve">1.- Reportes de los procesos de titulación.
 2.- Cronograma del proceso de titulación.
 3.- Resoluciones adoptadas por Comisión </t>
    </r>
    <r>
      <rPr>
        <sz val="10"/>
        <color rgb="FF000000"/>
        <rFont val="Arial Narrow"/>
        <family val="2"/>
      </rPr>
      <t>Académica</t>
    </r>
    <r>
      <rPr>
        <sz val="10"/>
        <color rgb="FF000000"/>
        <rFont val="Arial Narrow"/>
        <family val="2"/>
      </rPr>
      <t xml:space="preserve"> de asignación de tutores y comité evaluador.</t>
    </r>
  </si>
  <si>
    <t>Ing. Cecilia Luciola Durán, Subdecana.
 Ing. Morayma Vélez, Jefe UMMOG.
 Ing. Sandra Solórzano, Coordinadora Comercio Exterior.
 Ing. Liana Sánchez, Coordinadora Administración de Empresas.
 Ing. Gonzalo Chávez, Coordinador Contabilidad y Auditoría.
 Lcda. María Bastidas, Coordinadora Turismo.
 Econ. Vladimir Ávila, Coordinador Mercadotecnia.
 Econ. Jorge Sotomayor, Coordinador Economía.
 Lcdo. Holger León González, Coordinador Académico
 Ing. Cindy Arias Jaramillo, Analista Administrativa.</t>
  </si>
  <si>
    <r>
      <rPr>
        <sz val="10"/>
        <color rgb="FF000000"/>
        <rFont val="Arial Narrow"/>
        <family val="2"/>
      </rPr>
      <t xml:space="preserve">Esferográfico </t>
    </r>
    <r>
      <rPr>
        <sz val="10"/>
        <color rgb="FF000000"/>
        <rFont val="Arial Narrow"/>
        <family val="2"/>
      </rPr>
      <t>azul punta fina</t>
    </r>
  </si>
  <si>
    <r>
      <rPr>
        <b/>
        <sz val="10"/>
        <color rgb="FF000000"/>
        <rFont val="Arial Narrow"/>
        <family val="2"/>
      </rPr>
      <t>12.-</t>
    </r>
    <r>
      <rPr>
        <sz val="10"/>
        <color rgb="FF000000"/>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</si>
  <si>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ejecutadas.</t>
  </si>
  <si>
    <t>Nº de evaluaciones integrales del desempeño docente realizadas de acuerdo a las directrices emitidas a nivel institucional.</t>
  </si>
  <si>
    <t>1.- Elaborar los horarios para llevar a cabo el proceso de evaluación integral del desempeño docente.
 2.- Aprobar la matriz de Comisiones para el proceso de evaluación integral del desempeño docente.</t>
  </si>
  <si>
    <t>1.- Resoluciones del proceso de evaluación integral del desempeño docente.
 2.- Reportes de resultados del proceso de evaluación integral del desempeño docente.</t>
  </si>
  <si>
    <t>Ing. Cecilia Luciola Durán, Subdecana.
 Ing. Sandra Solórzano, Coordinadora Comercio Exterior.
 Ing. Liana Sánchez, Coordinadora Administración de Empresas.
 Ing. Gonzalo Chávez, Coordinador Contabilidad y Auditoría.
 Lcda. María Bastidas, Coordinadora Turismo.
 Econ. Vladimir Ávila, Coordinador Mercadotecnia.
 Econ. Jorge Sotomayor, Coordinador Economía.
 Lcdo. Holger León González, Coordinador Académico
 Ing. Cindy Arias Jaramillo, Analista Administrativa.</t>
  </si>
  <si>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</si>
  <si>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13.-</t>
    </r>
    <r>
      <rPr>
        <sz val="10"/>
        <color rgb="FF000000"/>
        <rFont val="Arial Narrow"/>
        <family val="2"/>
      </rPr>
      <t xml:space="preserve"> Conocer y atender los requerimientos estudiantiles respecto al área académica y docente.</t>
    </r>
  </si>
  <si>
    <t>Requerimientos estudiantiles respecto al área académica y docente, conocidos y atendidos.</t>
  </si>
  <si>
    <t>Nº de requerimientos estudiantiles respecto al área académica y docente conocidos y atendidos</t>
  </si>
  <si>
    <t>1.- Receptar requerimientos estudiantiles.
 2.- Tramitar requerimientos estudiantiles.</t>
  </si>
  <si>
    <t>1.- Reporte de requerimientos estudiantiles atendidos.</t>
  </si>
  <si>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</si>
  <si>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14.-</t>
    </r>
    <r>
      <rPr>
        <sz val="10"/>
        <color rgb="FF000000"/>
        <rFont val="Arial Narrow"/>
        <family val="2"/>
      </rPr>
      <t xml:space="preserve"> Presentar la Planificaciones Operativas Anuales y Evaluaciones de la Planificación Operativa Anual.</t>
    </r>
  </si>
  <si>
    <t>N° de planificaciones Operativas Anuales y Evaluaciones del POA entregadas</t>
  </si>
  <si>
    <t>1.- Elaborar los planes operativos anuales del Subdecanato.
 2.- Elaborar las Evaluaciones al POA.
 3.- Remitir al Decanato los POA's y sus Evaluaciones</t>
  </si>
  <si>
    <t>1.- Plan Operativo Anual 2022
2.- Evaluación del POA 1er semestre 2022
3.- Plan Operativo Anual 2023
4.- Evaluación del POA 2do semestre 2022</t>
  </si>
  <si>
    <t>Ing. Cecilia Luciola Durán, Subdecana.
 Ing. Cindy Arias Jaramillo, Analista Administrativa.</t>
  </si>
  <si>
    <r>
      <rPr>
        <sz val="10"/>
        <color rgb="FF000000"/>
        <rFont val="Arial Narrow"/>
        <family val="2"/>
      </rPr>
      <t>Esferográfico</t>
    </r>
    <r>
      <rPr>
        <sz val="10"/>
        <color rgb="FF000000"/>
        <rFont val="Arial Narrow"/>
        <family val="2"/>
      </rPr>
      <t xml:space="preserve"> azul punta fina</t>
    </r>
  </si>
  <si>
    <t>15.- Organizar el Archivo de Gestión.</t>
  </si>
  <si>
    <t>N° de carpetas registradas en el inventario documental</t>
  </si>
  <si>
    <t>1.- Realizar el inventario documental de carpetas del archivo que reposan en el Subdecanato.</t>
  </si>
  <si>
    <t>1.- Inventario Documental.</t>
  </si>
  <si>
    <t>Ing. Cindy Arias Jaramillo, Analista Administrativa.</t>
  </si>
  <si>
    <r>
      <rPr>
        <sz val="10"/>
        <color rgb="FF000000"/>
        <rFont val="Arial Narrow"/>
        <family val="2"/>
      </rPr>
      <t>Esferográfico</t>
    </r>
    <r>
      <rPr>
        <sz val="10"/>
        <color rgb="FF000000"/>
        <rFont val="Arial Narrow"/>
        <family val="2"/>
      </rPr>
      <t xml:space="preserve"> azul punta fina</t>
    </r>
  </si>
  <si>
    <t>TOTAL PRESUPUESTO ESTIMATIVO DEL SUBDECANATO 2022:</t>
  </si>
  <si>
    <t>UNIDAD DE MATRICULACIÓN, MOVILIDAD Y GRADUACIÓN</t>
  </si>
  <si>
    <t>MATRICULADOS SEGÚN AUTOIDENTIFICACIÓN ÉTNICA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</si>
  <si>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y ejecutar los Procesos de Matriculación.</t>
    </r>
  </si>
  <si>
    <t>Proceso de matrículas en cada período académico, organizados y dirigidos.</t>
  </si>
  <si>
    <t>N° de procesos de matriculación coordinados y ejecutados</t>
  </si>
  <si>
    <t xml:space="preserve">1.- Coordinar y planificar el proceso de matrícula a nivel de facultad
2.- Revisar requisitos,  cartilla y datos cargados en el SIUTMACH
3.- Validar matrículas
4.- Seleccionar fecha de inicio de estudios de expedientes históricos
5.- Generar matrícula de los estudiantes con menos del 60%, con reconocimiento u homologación, tercera matricula, matricula especial, plan especial
6.- Generar órdenes de pago, de los estudiantes con menos del 60% , con reconocimiento u homologación, tercera matricula, matricula especial, plan especial
7.- Revisar curso, cupo y paralelo en períodos de matrículas
8.- Crear registros de carrera de expedientes históricos
9.- Actualizar datos en el SIUTMACH
10.- Anular órdenes de pago en el SIUTMACH
11.- Insubsistir matrículas no legalizadas
12.- Anular matrículas aprobadas por Consejo Universitario
13.- Gestionar logística, bienes y materiales para el proceso de matrícula
14.- Elaborar certificados de matrícula
15.- Atender a usuarios internos y externos
</t>
  </si>
  <si>
    <t>1.- Cronograma de Matrículas.
2.- Reporte de estudiantes matriculados.</t>
  </si>
  <si>
    <t>Ing. Morayma Vélez E.
JEFA DE LA UMMOG-FCE
Ing. Tania Brito G., 
Ing. Nancy Calva A.,
Lcda. Ketty Ajila A.
ANALISTAS DE LA UMMOG-FCE</t>
  </si>
  <si>
    <r>
      <rPr>
        <sz val="10"/>
        <color rgb="FF000000"/>
        <rFont val="Arial Narrow"/>
        <family val="2"/>
      </rPr>
      <t xml:space="preserve">Archivadores tamaño Oficio Lomo </t>
    </r>
    <r>
      <rPr>
        <sz val="10"/>
        <color rgb="FF000000"/>
        <rFont val="Arial Narrow"/>
        <family val="2"/>
      </rPr>
      <t>8</t>
    </r>
    <r>
      <rPr>
        <sz val="10"/>
        <color rgb="FF000000"/>
        <rFont val="Arial Narrow"/>
        <family val="2"/>
      </rPr>
      <t xml:space="preserve"> cms</t>
    </r>
  </si>
  <si>
    <t>Archivadores de Cartón Plegable lomo 16cms N° 3</t>
  </si>
  <si>
    <t>Carpeta Folder de Cartulina Kraft (vincha incluida)</t>
  </si>
  <si>
    <t>Cuaderno espiral universitario  100 hojas cuadros</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</si>
  <si>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</si>
  <si>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</si>
  <si>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r>
      <rPr>
        <sz val="10"/>
        <color rgb="FF000000"/>
        <rFont val="Arial Narrow"/>
        <family val="2"/>
      </rPr>
      <t>Esferográfico</t>
    </r>
    <r>
      <rPr>
        <sz val="10"/>
        <color rgb="FF000000"/>
        <rFont val="Arial Narrow"/>
        <family val="2"/>
      </rPr>
      <t xml:space="preserve"> azul punta fina</t>
    </r>
  </si>
  <si>
    <r>
      <rPr>
        <b/>
        <sz val="9"/>
        <color rgb="FF000000"/>
        <rFont val="Century Schoolbook"/>
        <family val="1"/>
      </rPr>
      <t>2.-</t>
    </r>
    <r>
      <rPr>
        <sz val="10"/>
        <color rgb="FF000000"/>
        <rFont val="Arial Narrow"/>
        <family val="2"/>
      </rPr>
      <t xml:space="preserve"> Ejecutar y validar los cambios de paralelos, </t>
    </r>
    <r>
      <rPr>
        <sz val="10"/>
        <color rgb="FF000000"/>
        <rFont val="Arial Narrow"/>
        <family val="2"/>
      </rPr>
      <t xml:space="preserve">cambios de sección </t>
    </r>
    <r>
      <rPr>
        <sz val="10"/>
        <color rgb="FF000000"/>
        <rFont val="Arial Narrow"/>
        <family val="2"/>
      </rPr>
      <t>y retiros de carrera y/o asignaturas autorizados por el Consejo Directivo.</t>
    </r>
  </si>
  <si>
    <t>Matrículas, los cambios de paralelos, cambios de sección y retiros
de carrera y/o asignaturas autorizados por el Consejo Directivo,
ejecutadas y validadas.</t>
  </si>
  <si>
    <t>N° de cambios de paralelos, cambios de sección y retiros de carrera y/o asignaturas autorizados por el Consejo Directivo.</t>
  </si>
  <si>
    <t xml:space="preserve">1.- Cambiar paralelos y sección autorizados por Consejo Directivo
2.- Retirar asignaturas aprobados por Consejo Directivo
3.- Cambiar  estado de activo a inactivo y/o retirado aprobados por Consejo Directivo </t>
  </si>
  <si>
    <t>1.- Resoluciones de Consejo Directivo receptadas y ejecutadas</t>
  </si>
  <si>
    <r>
      <rPr>
        <b/>
        <sz val="9"/>
        <color rgb="FF000000"/>
        <rFont val="Century Schoolbook"/>
        <family val="1"/>
      </rPr>
      <t>3.-</t>
    </r>
    <r>
      <rPr>
        <sz val="10"/>
        <color rgb="FF000000"/>
        <rFont val="Arial Narrow"/>
        <family val="2"/>
      </rPr>
      <t xml:space="preserve"> Coordinar y Ejecutar los Procesos de Movilidad.</t>
    </r>
  </si>
  <si>
    <t>Solicitudes de movilidad de los peticionarios para la elaboración
del Informe Técnico de Reconocimiento u Homologación de
Estudios de asignaturas, cursos o sus equivalentes de grado,
revisados y remitidos.</t>
  </si>
  <si>
    <t>N° de solicitudes de movilidad  para la elaboración del Informe de Reconocimiento u Homologación de Estudios de asignaturas, cursos o sus equivalentes, revisados y remitidos a Coordinaciones de Carrera.</t>
  </si>
  <si>
    <t xml:space="preserve">1.- Coordinar y planificar el proceso de movilidad a nivel de Facultad
2.- Receptar y revisar los documentos habilitantes para procesos de movilidad
3.- Emitir oficios a coordinación de carrera con la documentación respectiva para su análisis académico y elaboración del informe
4.- Atender a usuarios internos y externos
</t>
  </si>
  <si>
    <r>
      <rPr>
        <sz val="10"/>
        <color rgb="FF000000"/>
        <rFont val="Arial Narrow"/>
        <family val="2"/>
      </rPr>
      <t>1.- Reporte de  solicitudes de movilidad  para la elaboración del Informe de Reconocimiento u Homologación de Estudios de asignaturas, cursos o sus equivalentes recibidas.
2.- Oficios emitidos a los Coordinadores de Carreras para la elaboración de</t>
    </r>
    <r>
      <rPr>
        <sz val="10"/>
        <color rgb="FF000000"/>
        <rFont val="Arial Narrow"/>
        <family val="2"/>
      </rPr>
      <t xml:space="preserve"> los informes</t>
    </r>
    <r>
      <rPr>
        <sz val="10"/>
        <color rgb="FF000000"/>
        <rFont val="Arial Narrow"/>
        <family val="2"/>
      </rPr>
      <t xml:space="preserve"> de Reconocimiento u </t>
    </r>
    <r>
      <rPr>
        <sz val="10"/>
        <color rgb="FF000000"/>
        <rFont val="Arial Narrow"/>
        <family val="2"/>
      </rPr>
      <t>Homlogación</t>
    </r>
    <r>
      <rPr>
        <sz val="10"/>
        <color rgb="FF000000"/>
        <rFont val="Arial Narrow"/>
        <family val="2"/>
      </rPr>
      <t xml:space="preserve"> de Estudios, Asignaturas, Cursos o sus Equivalentes</t>
    </r>
  </si>
  <si>
    <t>Ing. Morayma Vélez E.
JEFA DE LA UMMOG-FCE
Ing. Lizbeth Ortiz P.
ANALISTA DE LA UMMOG-FCE</t>
  </si>
  <si>
    <t>-------</t>
  </si>
  <si>
    <t>Atención de los casos de solicitudes de Reconocimiento u Homologación de Estudios de asignaturas, cursos o sus equivalentes de grado, coordinados.</t>
  </si>
  <si>
    <t>Este producto es parte del producto de la Meta Operativa N° 3.</t>
  </si>
  <si>
    <r>
      <rPr>
        <b/>
        <sz val="9"/>
        <color rgb="FF000000"/>
        <rFont val="Century Schoolbook"/>
        <family val="1"/>
      </rPr>
      <t>5.-</t>
    </r>
    <r>
      <rPr>
        <sz val="10"/>
        <color rgb="FF000000"/>
        <rFont val="Arial Narrow"/>
        <family val="2"/>
      </rPr>
      <t xml:space="preserve"> Apertura del Sistema para registro de calificaciones extemporáneas según resolución del Consejo Directivo.</t>
    </r>
  </si>
  <si>
    <t>Actas de calificaciones recibidas de los docentes en cada periodo académico para el control del récord académico de las y los estudiantes en la plataforma informática de la UTMACH, revisados y validados.</t>
  </si>
  <si>
    <t>N° de Resoluciones de Consejo Directivo de autorización de apertura del sistema para el registro de calificaciones extemporáneas ejecutadas</t>
  </si>
  <si>
    <t>1.- Verificar en el SIUTMACH  el ingreso de las actas de calificaciones generadas por los docentes
2.- Registrar manualmente en el SIUTMACH  las calificaciones  de plan especial, homologaciones, rectificación de calificaciones, recalificaciones y calificaciones históricas
3.- Emitir certificados de promoción o record académico
4.- Emitir certificados de culminación de malla
5.- Emitir certificados de promedio global de notas
6.- Emitir reporte de mejores estudiantes por semestre, carrera y periodo
7.- Emitir reporte de mejor egresado por periodo y/o carrera
8.- Emitir certificado de inicio y fin de carrera
9.- Emitir certificado de reprobación de asignaturas por tercera vez
10.- Actualizar en el SIUTMACH  cartillas históricas de estudiantes
11.- Aperturar del sistema previa aprobación del Consejo Directivo  para registro y/o corrección de calificaciones por parte de los docentes
12.- Atender a usuarios internos y externos
13.-Emitir certificados de aprobación de prerrequisitos computación/ofimática
14.- Emitir certificados de no adeudar</t>
  </si>
  <si>
    <t>1.- Reporte de actas de calificaciones finalizadas y guardadas</t>
  </si>
  <si>
    <t>Ing. Morayma Vélez E.
JEFA DE LA UMMOG-FCE
Lcda. Bertha Sicho M., 
Ing. Walter Romero A.,
Sr. Herman José Aguilar,
ANALISTAS DE ESTADÍSTICA - FCE</t>
  </si>
  <si>
    <t>Por reforma del RRA de la UTMACH, las Actas de Calificaciones no son físicas solo digitales, por lo que el mismo docente al finalizar y guardar el acta válida la misma en el SIUTMACH.</t>
  </si>
  <si>
    <t>Tinta Epson # 544 para impresora  color amarillo</t>
  </si>
  <si>
    <t>Tinta Epson # 544 para impresora  color azul</t>
  </si>
  <si>
    <t>Tinta Epson # 544 para impresora  color rojo</t>
  </si>
  <si>
    <r>
      <rPr>
        <b/>
        <sz val="9"/>
        <color rgb="FF000000"/>
        <rFont val="Century Schoolbook"/>
        <family val="1"/>
      </rPr>
      <t>6.-</t>
    </r>
    <r>
      <rPr>
        <sz val="10"/>
        <color rgb="FF000000"/>
        <rFont val="Arial Narrow"/>
        <family val="2"/>
      </rPr>
      <t xml:space="preserve"> Organizar y supervisar las fases del proceso de titulación.</t>
    </r>
  </si>
  <si>
    <t>Fases del proceso de titulación, organizado y supervisado.</t>
  </si>
  <si>
    <t>N° de proceso de titulación, organizados y supervisados.</t>
  </si>
  <si>
    <t xml:space="preserve">1.- Coordinar y planificar proceso de titulación a nivel de facultad
2.- Registrar fecha de fin de carrera para cumplimiento de la inscripción al proceso de titulación
3.- Revisar y validar el cumplimiento de la malla
4.- Revisar perdida de gratuidad por acumular más del 30% de créditos reprobados
5.- Revisar en la Senescyt segundo o más títulos profesionales obtenidos
6.- Revisar requisitos habilitantes para matricula en proceso de titulación
7.- Validar matrícula de proceso de titulación
8.- Imprimir y/o descargar listados de estudiantes aptos para rendir examen complexivo
9.- Supervisar y coordinar la toma del examen complexivo
10.- Ingresar a la plataforma de titulación fecha, hora y lugar de sustentación
11.- Supervisar y coordinar las sustentaciones de trabajo de titulación y examen complexivo
12.- Activar especialista suplente del comité evaluador a petición del coordinador de carrera
13.- Generar actas de calificaciones de las sustentaciones 
14.- Validar trabajo escrito de ambas opciones de titulación en la plataforma de titulación
15.- Descargar acta de graduación e insertar en expediente de estudiante
16.- Revisar y grabar los promedios de grado a fin de generar acta consolidada
17.- Convocar y asistir en la inducción presencial y/o virtual para el evento de incorporación
18.- Coordinar con decanato y secretaría de la facultad la organización del evento de incorporación virtual y/o presencial
19.- Coordinar con dirección de comunicación eventos de incorporación
20.- Emitir certificados de estar legalmente matriculados en el proceso de titulación
21.- Remitir copias certificadas de oficios de autorización de la compra de títulos de promociones antiguas
22.- Remitir oficio al decanato para el traslado y/o compra de especies de tesorería a secretaria general
23.- Generar acta consolidada
24.- Remitir al decanato oficio solicitando el registro e impresión de títulos por parte de secretaría general de los estudiantes graduados
25.- Cargar en drive los expedientes de los estudiantes graduados para el registro e impresión de los títulos y compartir con las partes pertinentes
26.- Atender a usuarios internos y externos
</t>
  </si>
  <si>
    <t>1.- Reporte de estudiantes inscritos en el proceso de titulación</t>
  </si>
  <si>
    <r>
      <rPr>
        <sz val="10"/>
        <color rgb="FF000000"/>
        <rFont val="Arial Narrow"/>
        <family val="2"/>
      </rPr>
      <t xml:space="preserve">Ing. Morayma Vélez E.
JEFA DE LA UMMOG-FCE
Lcda. Mónica Lapo P.,
Ing. Karol </t>
    </r>
    <r>
      <rPr>
        <sz val="10"/>
        <color rgb="FF000000"/>
        <rFont val="Arial Narrow"/>
        <family val="2"/>
      </rPr>
      <t>Valarezo</t>
    </r>
    <r>
      <rPr>
        <sz val="10"/>
        <color rgb="FF000000"/>
        <rFont val="Arial Narrow"/>
        <family val="2"/>
      </rPr>
      <t xml:space="preserve"> P.,
Ing. Lizbeth Ortiz P.,
ANALISTAS DE LA UMMOG-FCE
Lcda. Bertha Sicho M., 
Ing. Walter Romero A.,
Sr. Herman José Aguilar,
ANALISTAS DE ESTADÍSTICA-FCE</t>
    </r>
  </si>
  <si>
    <t>No podemos eliminar o simplificar actividades,  ya que son todas las que se realizan para cumplir la meta, y han sido las mismas en los POAS anteriores.</t>
  </si>
  <si>
    <r>
      <rPr>
        <b/>
        <sz val="9"/>
        <color rgb="FF000000"/>
        <rFont val="Century Schoolbook"/>
        <family val="1"/>
      </rPr>
      <t>7.-</t>
    </r>
    <r>
      <rPr>
        <sz val="10"/>
        <color rgb="FF000000"/>
        <rFont val="Arial Narrow"/>
        <family val="2"/>
      </rPr>
      <t xml:space="preserve"> Emitir Informes de designación de tutor y comité evaluador.</t>
    </r>
  </si>
  <si>
    <t>Informes de designación de tutor y comité evaluador, efectuado.</t>
  </si>
  <si>
    <t>N° de informes de designación de tutores y comité evaluador, emitidos.</t>
  </si>
  <si>
    <t xml:space="preserve">1.- Solicitar a coordinadores de carrera el registro de tutores en la plataforma de titulación en cada proceso
2.- Generar desde la plataforma de titulación reporte de tutores y comité evaluador para aprobación de Comisión Académica y Consejo Directivo 
3.- Receptar los reportes de tutor y comité evaluador legalizados
</t>
  </si>
  <si>
    <t>1.- Resoluciones de Consejo Directivo de aprobación de los Informes de designación de tutor y comité evaluador</t>
  </si>
  <si>
    <r>
      <rPr>
        <sz val="10"/>
        <color rgb="FF000000"/>
        <rFont val="Arial Narrow"/>
        <family val="2"/>
      </rPr>
      <t xml:space="preserve">Ing. Morayma Vélez E.
JEFA DE LA UMMOG-FCE
Lcda. Mónica Lapo P.,
Ing. Karol </t>
    </r>
    <r>
      <rPr>
        <sz val="10"/>
        <color rgb="FF000000"/>
        <rFont val="Arial Narrow"/>
        <family val="2"/>
      </rPr>
      <t xml:space="preserve">Valarezo </t>
    </r>
    <r>
      <rPr>
        <sz val="10"/>
        <color rgb="FF000000"/>
        <rFont val="Arial Narrow"/>
        <family val="2"/>
      </rPr>
      <t>Procel
ANALISTAS DE LA UMMOG-FCE</t>
    </r>
  </si>
  <si>
    <r>
      <rPr>
        <b/>
        <sz val="9"/>
        <color rgb="FF000000"/>
        <rFont val="Century Schoolbook"/>
        <family val="1"/>
      </rPr>
      <t>8.-</t>
    </r>
    <r>
      <rPr>
        <sz val="10"/>
        <color rgb="FF000000"/>
        <rFont val="Arial Narrow"/>
        <family val="2"/>
      </rPr>
      <t xml:space="preserve"> Revisar y emitir informes al Consejo Directivo sobre la aptitud legal y graduación.</t>
    </r>
  </si>
  <si>
    <t>Informes al Consejo Directivo sobre la aptitud legal y graduación, revisado y emitido.</t>
  </si>
  <si>
    <t>N° de informes de aptitud legal y actas de graduación emitidos y aprobadas por Consejo Directivo</t>
  </si>
  <si>
    <t xml:space="preserve">1.- Receptar certificados de no adeudar y recibo único de ingreso a caja de estudiantes que pierden gratuidad y/o poseen otro título
2.- Generar y/o imprimir informes de aptitud legal por carrera, para aprobación de Consejo Directivo 
3.- Registrar la firma electrónica en el SIUTMACH 
4.- Emitir informe al consejo directo sobre la aprobación de la aptitud legal y graduación de los estudiantes que aprobaron el proceso de titulación
5.- Ingresar, revisar y actualizar la información cargada en el SIUTMACH  para la impresión de títulos y registro en la Senescyt
</t>
  </si>
  <si>
    <t>1.- Resoluciones de Consejo Directivo de aprobación de los Informes de Actitud Legal y Actas de Graduación generadas.</t>
  </si>
  <si>
    <r>
      <rPr>
        <sz val="10"/>
        <color rgb="FF000000"/>
        <rFont val="Arial Narrow"/>
        <family val="2"/>
      </rPr>
      <t xml:space="preserve">Ing. Morayma Vélez E.
JEFA DE LA UMMOG-FCE
Lcda. Mónica Lapo P.,
Ing. Karol </t>
    </r>
    <r>
      <rPr>
        <sz val="10"/>
        <color rgb="FF000000"/>
        <rFont val="Arial Narrow"/>
        <family val="2"/>
      </rPr>
      <t>Valarezo P</t>
    </r>
    <r>
      <rPr>
        <sz val="10"/>
        <color rgb="FF000000"/>
        <rFont val="Arial Narrow"/>
        <family val="2"/>
      </rPr>
      <t>.,
ANALISTAS DE LA UMMOG-FCE</t>
    </r>
  </si>
  <si>
    <r>
      <rPr>
        <b/>
        <sz val="9"/>
        <color rgb="FF000000"/>
        <rFont val="Century Schoolbook"/>
        <family val="1"/>
      </rPr>
      <t>9.-</t>
    </r>
    <r>
      <rPr>
        <sz val="10"/>
        <color rgb="FF000000"/>
        <rFont val="Arial Narrow"/>
        <family val="2"/>
      </rPr>
      <t xml:space="preserve"> Emitir Informes para certificaciones de procesos de matrícula, movilidad, graduación y estadística.</t>
    </r>
  </si>
  <si>
    <t>Informes para certificaciones de procesos de matrícula, movilidad, graduación y estadística, emitido.</t>
  </si>
  <si>
    <t>N° de informes para certificaciones de procesos de matrícula, movilidad, graduación y estadística, emitido.</t>
  </si>
  <si>
    <t xml:space="preserve">1.- Emitir informe para certificar los procesos de matrícula, movilidad, gradación y estadística, solicitados por los estudiantes.
2.- Remitir copias certificadas de actas de calificaciones
3.- Remitir copias certificadas de actas de graduación
4.- Remitir copias certificadas de actas de consolidada
5.- Atender a usuarios internos y externos
</t>
  </si>
  <si>
    <t>1.- Reporte de Certificados de proceso de  matrícula, movilidad, graduación y estadística emitidos</t>
  </si>
  <si>
    <r>
      <rPr>
        <sz val="10"/>
        <color rgb="FF000000"/>
        <rFont val="Arial Narrow"/>
        <family val="2"/>
      </rPr>
      <t xml:space="preserve">Ing. Morayma Vélez E.
JEFA DE LA UMMOG-FCE
Ing. Tania Brito G., 
Ing. Nancy Calva A.,
Lcda. Ketty Ajila A.
Lcda. Mónica Lapo P.,
Ing. Karol </t>
    </r>
    <r>
      <rPr>
        <sz val="10"/>
        <color rgb="FF000000"/>
        <rFont val="Arial Narrow"/>
        <family val="2"/>
      </rPr>
      <t>Valarezo</t>
    </r>
    <r>
      <rPr>
        <sz val="10"/>
        <color rgb="FF000000"/>
        <rFont val="Arial Narrow"/>
        <family val="2"/>
      </rPr>
      <t xml:space="preserve"> P.,
Ing. Lizbeth Ortiz P.,
ANALISTAS DE LA UMMOG-FCE
Lcda. Bertha Sicho M., 
Ing. Walter Romero A.,
Sr. Herman José Aguilar,
ANALISTAS DE ESTADÍSTICA-FCE
</t>
    </r>
  </si>
  <si>
    <r>
      <rPr>
        <b/>
        <sz val="9"/>
        <color rgb="FF000000"/>
        <rFont val="Century Schoolbook"/>
        <family val="1"/>
      </rPr>
      <t>10.-</t>
    </r>
    <r>
      <rPr>
        <sz val="10"/>
        <color rgb="FF000000"/>
        <rFont val="Arial Narrow"/>
        <family val="2"/>
      </rPr>
      <t xml:space="preserve"> Emitir Informes Técnicos para procesos internos y externos.</t>
    </r>
  </si>
  <si>
    <t>Levantamiento y/o actualización de información de los estudiantes y graduados, solicitados por los entes reguladores internos y externos, efectuado.</t>
  </si>
  <si>
    <t>N° de informes de estudiantes y graduados, solicitados por los entes reguladores internos y externos, efectuado.</t>
  </si>
  <si>
    <t xml:space="preserve">1.- Receptar y atender requerimientos de los organismos de control internos y externos
2.- Revisar la información existente el en SIUTMACH  y archivo físico
3.- Elaborar informes, reportes solicitados de matrículas, movilidad y graduación
</t>
  </si>
  <si>
    <t>1.- Matrices de estudiantes y graduados, solicitados por los entes reguladores internos y externos, efectuado.</t>
  </si>
  <si>
    <r>
      <rPr>
        <sz val="10"/>
        <color rgb="FF000000"/>
        <rFont val="Arial Narrow"/>
        <family val="2"/>
      </rPr>
      <t xml:space="preserve">Ing. Morayma Vélez E.
JEFA DE LA UMMOG-FCE
Ing. Tania Brito G., 
Ing. Nancy Calva A.,
Lcda. Ketty Ajila A.
Lcda. Mónica Lapo P.,
Ing. Karol </t>
    </r>
    <r>
      <rPr>
        <sz val="10"/>
        <color rgb="FF000000"/>
        <rFont val="Arial Narrow"/>
        <family val="2"/>
      </rPr>
      <t xml:space="preserve">Valarezo </t>
    </r>
    <r>
      <rPr>
        <sz val="10"/>
        <color rgb="FF000000"/>
        <rFont val="Arial Narrow"/>
        <family val="2"/>
      </rPr>
      <t xml:space="preserve">P.,
Ing. Lizbeth Ortiz P.,
ANALISTAS DE LA UMMOG-FCE
Lcda. Bertha Sicho M., 
Ing. Walter Romero A.,
Sr. Herman José Aguilar,
ANALISTAS DE ESTADÍSTICA-FCE
</t>
    </r>
  </si>
  <si>
    <t>3. Promover la participación y el empoderamiento de la comunidad universitaria en la toma de decisiones institucionales.</t>
  </si>
  <si>
    <r>
      <rPr>
        <b/>
        <sz val="9"/>
        <color rgb="FF000000"/>
        <rFont val="Century Schoolbook"/>
        <family val="1"/>
      </rPr>
      <t>11.-</t>
    </r>
    <r>
      <rPr>
        <sz val="10"/>
        <color rgb="FF000000"/>
        <rFont val="Arial Narrow"/>
        <family val="2"/>
      </rPr>
      <t xml:space="preserve"> Presentar las Planificaciones Operativas Anuales y las Evaluaciones de las Planificaciones Operativas Anuales</t>
    </r>
  </si>
  <si>
    <t>Planificaciones Operativas Anuales y Evaluaciones de las Planificaciones Operativas Anuales entregadas oportunamente.</t>
  </si>
  <si>
    <t>N° de Planificaciones Operativas Anuales y Evaluaciones de la Planificación Operativa Anual entregadas oportunamente.</t>
  </si>
  <si>
    <t>1.- Elaborar las Planificaciones Operativas Anuales
2.- Autoevaluar las Planificaciones Operativas Anuales</t>
  </si>
  <si>
    <t>1.- POA 2022
2.-  Evaluación del 1er semestre del POA 2022
3.- POA 2023
4.- Evaluación del 2do semestre del POA 2022</t>
  </si>
  <si>
    <r>
      <rPr>
        <sz val="10"/>
        <color rgb="FF000000"/>
        <rFont val="Arial Narrow"/>
        <family val="2"/>
      </rPr>
      <t xml:space="preserve">Ing. Morayma Vélez E.
JEFA DE LA UMMOG-FCE
Ing. Tania Brito G., 
Ing. Nancy Calva A.,
Lcda. Ketty Ajila A.
Lcda. Mónica Lapo P.,
Ing. Karol </t>
    </r>
    <r>
      <rPr>
        <sz val="10"/>
        <color rgb="FF000000"/>
        <rFont val="Arial Narrow"/>
        <family val="2"/>
      </rPr>
      <t>Valarezo P</t>
    </r>
    <r>
      <rPr>
        <sz val="10"/>
        <color rgb="FF000000"/>
        <rFont val="Arial Narrow"/>
        <family val="2"/>
      </rPr>
      <t xml:space="preserve">.,
Ing. Lizbeth Ortiz P.,
ANALISTAS DE LA UMMOG-FCE
Lcda. Bertha Sicho M., 
Ing. Walter Romero A.,
Sr. Herman José Aguilar,
ANALISTAS DE ESTADÍSTICA-FCE
</t>
    </r>
  </si>
  <si>
    <r>
      <rPr>
        <b/>
        <sz val="9"/>
        <color rgb="FF000000"/>
        <rFont val="Century Schoolbook"/>
        <family val="1"/>
      </rPr>
      <t>12.-</t>
    </r>
    <r>
      <rPr>
        <sz val="10"/>
        <color rgb="FF000000"/>
        <rFont val="Arial Narrow"/>
        <family val="2"/>
      </rPr>
      <t xml:space="preserve"> Organizar el Archivo Intermedio.</t>
    </r>
  </si>
  <si>
    <t>N° de Expedientes archivados en físico y/o digital, del 2020-1</t>
  </si>
  <si>
    <t xml:space="preserve">1.- Receptar oficios
2.- Elaborar y despachar oficios
3.- Registrar oficios enviados y recibidos en el SIUTMACH 
4.- Consolidar expediente de estudiantes
5.- Archivar cronológicamente los oficios, resoluciones y expedientes de estudiantes
6.- Archivar expedientes de actas de calificaciones
</t>
  </si>
  <si>
    <t>1.- Expediente archivados
2.- Matriz del inventario Documental</t>
  </si>
  <si>
    <r>
      <rPr>
        <sz val="10"/>
        <color rgb="FF000000"/>
        <rFont val="Arial Narrow"/>
        <family val="2"/>
      </rPr>
      <t xml:space="preserve">Ing. Morayma Vélez E.
JEFA DE LA UMMOG-FCE
Ing. Tania Brito G., 
Ing. Nancy Calva A.,
Lcda. Ketty Ajila A.
Lcda. Mónica Lapo P.,
Ing. Karol </t>
    </r>
    <r>
      <rPr>
        <sz val="10"/>
        <color rgb="FF000000"/>
        <rFont val="Arial Narrow"/>
        <family val="2"/>
      </rPr>
      <t>Valarezo P.</t>
    </r>
    <r>
      <rPr>
        <sz val="10"/>
        <color rgb="FF000000"/>
        <rFont val="Arial Narrow"/>
        <family val="2"/>
      </rPr>
      <t xml:space="preserve">,
Ing. Lizbeth Ortiz P.,
ANALISTAS DE LA UMMOG-FCE
</t>
    </r>
  </si>
  <si>
    <t>Se confirma el año de los expediente a archivar, debido a que se ha venido organizando de años anteriores hasta ponernos al día.</t>
  </si>
  <si>
    <t>TOTAL PRESUPUESTO ESTIMATIVO DE LA UNIDAD DE MATRICULACIÓN, MOVILIDAD Y GRADUACIÓN 2022:</t>
  </si>
  <si>
    <t>SECRETARÍA Y ARCHIVO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</si>
  <si>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y notificar las convocatorias, actas y resoluciones de Consejo Directivo.</t>
    </r>
  </si>
  <si>
    <t>Sesiones de Consejo Directivo, efectuadas.</t>
  </si>
  <si>
    <t>N° de sesiones de Consejo Directivo efectuadas</t>
  </si>
  <si>
    <t>1.- Receptar, analizar y organizar los documentos a tratar en Consejo Directivo.
2.- Ingresar al Siutmach las solicitudes o comunicaciones para Consejo Directivo.
3.- Elaborar convocatorias con el orden del día.
4.- Notificar la convocatoria.
5.- Constatar el quórum reglamentario e instalación de Consejo Directivo.
6.- Dar lectura al orden del día
7.- Revisar Leyes y Reglamentos para elaborar las resoluciones
8.- Realizar las resoluciones adoptadas en Consejo Directivo
9.- Elaborar oficios de notificación de resoluciones de Consejo Directivo.
10.- Certificar resoluciones
11.- Registrar y notificar las resoluciones
12.- Redactar y revisar Actas de Consejo Directivo
13.- Notificar las actas a los miembros de Consejo Directivo
14.- Suscribir acta de Consejo Directivo conjuntamente con el Decano</t>
  </si>
  <si>
    <t>1.- Reporte de convocatorias elaboradas
2.- Reporte de resoluciones de Consejo Directivo elaboradas
3.- Reporte de actas de Consejo Directivo emitidas</t>
  </si>
  <si>
    <t>Abg. Teresa Vivanco, Secretaria Abogada
Lic. María Merino Guillén, Analista de Archivo
Ing. Jenniffer Poma Benitez, Auxiliar Administrativa</t>
  </si>
  <si>
    <r>
      <rPr>
        <b/>
        <sz val="9"/>
        <color rgb="FF000000"/>
        <rFont val="Century Schoolbook"/>
        <family val="1"/>
      </rPr>
      <t>2.-</t>
    </r>
    <r>
      <rPr>
        <sz val="10"/>
        <color rgb="FF000000"/>
        <rFont val="Arial Narrow"/>
        <family val="2"/>
      </rPr>
      <t xml:space="preserve"> Emitir y/o legalizar las Certificaciones de la Facultad.</t>
    </r>
  </si>
  <si>
    <t>Copias, compulsas de actos administrativos y documentos oficiales que reposan en la Facultad, certificadas.</t>
  </si>
  <si>
    <t>N° de copias, compulsas de actos administrativos y documentos oficiales que reposan en la Facultad certificadas</t>
  </si>
  <si>
    <t>550</t>
  </si>
  <si>
    <t>1.- Emitir certificaciones
2.- Legalizar certificaciones</t>
  </si>
  <si>
    <t>1.- Reporte de certificaciones emitidas y legalizadas</t>
  </si>
  <si>
    <t>Abg. Teresa Vivanco, Secretaria Abogada
Lic. María Merino Guillén, Analista de Archivo</t>
  </si>
  <si>
    <r>
      <rPr>
        <sz val="10"/>
        <color rgb="FF000000"/>
        <rFont val="Arial Narrow"/>
        <family val="2"/>
      </rPr>
      <t>Esferográfico</t>
    </r>
    <r>
      <rPr>
        <sz val="10"/>
        <color rgb="FF000000"/>
        <rFont val="Arial Narrow"/>
        <family val="2"/>
      </rPr>
      <t xml:space="preserve"> azul punta fina</t>
    </r>
  </si>
  <si>
    <r>
      <rPr>
        <b/>
        <sz val="9"/>
        <color rgb="FF000000"/>
        <rFont val="Century Schoolbook"/>
        <family val="1"/>
      </rPr>
      <t>3.-</t>
    </r>
    <r>
      <rPr>
        <sz val="10"/>
        <color rgb="FF000000"/>
        <rFont val="Arial Narrow"/>
        <family val="2"/>
      </rPr>
      <t xml:space="preserve"> Registrar y distribuir la correspondencia interna y externa de la Facultad.</t>
    </r>
  </si>
  <si>
    <t>Correspondencia interna y externa de la facultad registrada y despachada.</t>
  </si>
  <si>
    <t>N° de correspondencia interna y externa de la Facultad registrada y despachada</t>
  </si>
  <si>
    <t>1.- Atender al usuario
2.- Receptar la correspondencia interna y externa
3.- Elaborar oficios de la Secretaria
4.- Registrar la correspondencia interna y externa en el SIUTMACH
5.- Organizar y despachar la correspondencia interna y externa
6.- Examinar la documentación para su respectivo registro en el inventario documental
7.- Registrar el inventario documental</t>
  </si>
  <si>
    <t>1.- Reporte de la correspondencia recibida y enviada de Decanato y Secretaría
2.- Archivo físico y digital de la documentación recibida y enviada (distribuida)</t>
  </si>
  <si>
    <t xml:space="preserve">Abg. Teresa Vivanco, Secretaria Abogada                                     Lic. María Merino Guillén, Analista de Archivo
</t>
  </si>
  <si>
    <r>
      <rPr>
        <sz val="10"/>
        <color rgb="FF000000"/>
        <rFont val="Arial Narrow"/>
        <family val="2"/>
      </rPr>
      <t>Esferográfico</t>
    </r>
    <r>
      <rPr>
        <sz val="10"/>
        <color rgb="FF000000"/>
        <rFont val="Arial Narrow"/>
        <family val="2"/>
      </rPr>
      <t xml:space="preserve"> azul punta fina</t>
    </r>
  </si>
  <si>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</si>
  <si>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b/>
        <sz val="9"/>
        <color rgb="FF000000"/>
        <rFont val="Century Schoolbook"/>
        <family val="1"/>
      </rPr>
      <t>4.-</t>
    </r>
    <r>
      <rPr>
        <sz val="10"/>
        <color rgb="FF000000"/>
        <rFont val="Arial Narrow"/>
        <family val="2"/>
      </rPr>
      <t xml:space="preserve"> Brindar asesoría jurídica a las Autoridades y dependencias de la Facultad.</t>
    </r>
  </si>
  <si>
    <t>Asesoría jurídica a las Autoridades y dependencias de la Facultad, brindada.</t>
  </si>
  <si>
    <t>N° de asesorías jurídicas a las Autoridades y dependencias de la Facultad brindadas</t>
  </si>
  <si>
    <t>3</t>
  </si>
  <si>
    <t>5</t>
  </si>
  <si>
    <t>1.- Orientar en materia legal actualizada a los diferentes estamentos universitarios</t>
  </si>
  <si>
    <t>1.- Reporte de asesorías jurídicas a las Autoridades y dependencias de la Facultad</t>
  </si>
  <si>
    <t>Abg. Teresa Vivanco, Secretaria Abogada</t>
  </si>
  <si>
    <r>
      <rPr>
        <b/>
        <sz val="9"/>
        <color rgb="FF000000"/>
        <rFont val="Century Schoolbook"/>
        <family val="1"/>
      </rPr>
      <t>5.-</t>
    </r>
    <r>
      <rPr>
        <sz val="10"/>
        <color rgb="FF000000"/>
        <rFont val="Arial Narrow"/>
        <family val="2"/>
      </rPr>
      <t xml:space="preserve"> Emitir Informes jurídicos de los procesos disciplinarios, académicos y/o administrativos de la Facultad.</t>
    </r>
  </si>
  <si>
    <t>Informes jurídicos requeridos por las autoridades académicas y de los procesos disciplinarios, académicos y/o administrativos de la Facultad emitidos.</t>
  </si>
  <si>
    <t>N° de informes jurídicos requeridos por las autoridades académicas y de los procesos disciplinarios, académicos y/o administrativos de la Facultad emitidos</t>
  </si>
  <si>
    <t>1.- Analizar la documentación
2.- Elaborar informes jurídicos de los procesos disciplinarios, académicos y/o administrativos</t>
  </si>
  <si>
    <t>1.- Reporte de informes jurídicos de los procesos disciplinarios, académicos y/o administrativos de la Facultad</t>
  </si>
  <si>
    <t>Abg. Teresa Vivanco, Secretaria Abogada
Ing. Jenniffer Poma Benitez, Auxiliar Administrativa</t>
  </si>
  <si>
    <t xml:space="preserve"> </t>
  </si>
  <si>
    <r>
      <rPr>
        <sz val="10"/>
        <color rgb="FF000000"/>
        <rFont val="Arial Narrow"/>
        <family val="2"/>
      </rPr>
      <t>Esferográfico</t>
    </r>
    <r>
      <rPr>
        <sz val="10"/>
        <color rgb="FF000000"/>
        <rFont val="Arial Narrow"/>
        <family val="2"/>
      </rPr>
      <t xml:space="preserve"> azul punta fina</t>
    </r>
  </si>
  <si>
    <r>
      <rPr>
        <b/>
        <sz val="9"/>
        <color rgb="FF000000"/>
        <rFont val="Century Schoolbook"/>
        <family val="1"/>
      </rPr>
      <t>6.-</t>
    </r>
    <r>
      <rPr>
        <sz val="10"/>
        <color rgb="FF000000"/>
        <rFont val="Arial Narrow"/>
        <family val="2"/>
      </rPr>
      <t xml:space="preserve"> Presentar las Planificaciones Operativas Anuales y Evaluaciones de la Planificación Operativa Anual.</t>
    </r>
  </si>
  <si>
    <t>Planificaciones Operativas Anuales y Evaluaciones de la Planificación Operativa Anual entregadas oportunamente.</t>
  </si>
  <si>
    <t>N° de Planificaciones Operativas Anuales y evaluaciones de la planificación operativa anual entregadas</t>
  </si>
  <si>
    <t>1.- Consolidar los requerimientos de la Unidad de Secretaría y archivo
2.- Elaborar las Planificaciones Operativas Anuales 2022 y 2023
3.- Efectuar el control, seguimiento y evaluaciones de POA 2022</t>
  </si>
  <si>
    <t>1.- POA 2022
2.- Evaluación 1er semestre POA 2022
3.- POA 2023
2.- Evaluación del 2do semestre POA 2022</t>
  </si>
  <si>
    <r>
      <rPr>
        <b/>
        <sz val="9"/>
        <color rgb="FF000000"/>
        <rFont val="Century Schoolbook"/>
        <family val="1"/>
      </rPr>
      <t>7.-</t>
    </r>
    <r>
      <rPr>
        <sz val="10"/>
        <color rgb="FF000000"/>
        <rFont val="Arial Narrow"/>
        <family val="2"/>
      </rPr>
      <t xml:space="preserve"> Organizar el Archivo intermedio.</t>
    </r>
  </si>
  <si>
    <t>Archivo intermedio organizado.</t>
  </si>
  <si>
    <t>N° de documentos archivados</t>
  </si>
  <si>
    <t>0</t>
  </si>
  <si>
    <t>1.- Consolidar cronológicamente las comunicaciones
2.- Archivar la documentación
3.- Realizar el seguimiento y control del archivo
4.- Clasificar, organizar y archivar de manera cronológica y numérica el archivo histórico</t>
  </si>
  <si>
    <t>1.- Inventario documental Secretaria-Archivo (formato excel drive)</t>
  </si>
  <si>
    <r>
      <rPr>
        <sz val="10"/>
        <color rgb="FF000000"/>
        <rFont val="Arial Narrow"/>
        <family val="2"/>
      </rPr>
      <t xml:space="preserve">En esta meta operativa no se ha proyectado cantidad alguna, por cuanto se requiere de material </t>
    </r>
    <r>
      <rPr>
        <sz val="10"/>
        <color rgb="FF000000"/>
        <rFont val="Arial Narrow"/>
        <family val="2"/>
      </rPr>
      <t>para</t>
    </r>
    <r>
      <rPr>
        <sz val="10"/>
        <color rgb="FF000000"/>
        <rFont val="Arial Narrow"/>
        <family val="2"/>
      </rPr>
      <t xml:space="preserve"> poder cumplir con la misma.</t>
    </r>
  </si>
  <si>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</si>
  <si>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t>TOTAL PRESUPUESTO ESTIMATIVO DE SECRETARÍA Y ARCHIVO 2022:</t>
  </si>
  <si>
    <t>ADMINISTRACIÓN DE EMPRESAS</t>
  </si>
  <si>
    <r>
      <rPr>
        <b/>
        <sz val="10"/>
        <color rgb="FFFF0000"/>
        <rFont val="Arial Narrow"/>
        <family val="2"/>
      </rPr>
      <t>METAS OPERATIVAS</t>
    </r>
    <r>
      <rPr>
        <b/>
        <sz val="10"/>
        <color rgb="FF000000"/>
        <rFont val="Arial Narrow"/>
        <family val="2"/>
      </rPr>
      <t xml:space="preserve">
</t>
    </r>
    <r>
      <rPr>
        <sz val="10"/>
        <color rgb="FF000000"/>
        <rFont val="Arial Narrow"/>
        <family val="2"/>
      </rPr>
      <t xml:space="preserve"> 1.- Ejecutar los procesos académicos planificados.</t>
    </r>
  </si>
  <si>
    <t>Procesos académicos ejecutados.</t>
  </si>
  <si>
    <t>N° de procesos académicos planificados</t>
  </si>
  <si>
    <t>1.- Ejecutar el proceso de elaboración, ingreso, revisión y seguimiento al sílabo y 
2.- Ejecutar el proceso de Supervisiòn de tutorìas.</t>
  </si>
  <si>
    <t>1.- Reporte del estado actual de los procesos académicos Ejecutados</t>
  </si>
  <si>
    <t xml:space="preserve">Ing.  Liana Sanchez Cabrera, Coordinadora de Carrera, Ing. Edith Rogel Responsable de Evaluación y Acreditación de  Carrera </t>
  </si>
  <si>
    <t xml:space="preserve">3. Fortalecer la interacción de la docencia, investigación y vinculación para el logro de los objetivos operativos del modelo educativo.
</t>
  </si>
  <si>
    <r>
      <rPr>
        <b/>
        <sz val="10"/>
        <color rgb="FF000000"/>
        <rFont val="Arial Narrow"/>
        <family val="2"/>
      </rPr>
      <t>2.-</t>
    </r>
    <r>
      <rPr>
        <sz val="10"/>
        <color rgb="FF000000"/>
        <rFont val="Arial Narrow"/>
        <family val="2"/>
      </rPr>
      <t xml:space="preserve"> </t>
    </r>
    <r>
      <rPr>
        <sz val="10"/>
        <color rgb="FF000000"/>
        <rFont val="Arial Narrow"/>
        <family val="2"/>
      </rPr>
      <t>Elaborar  documentos de planificación académica y curricular.</t>
    </r>
  </si>
  <si>
    <t>Planificaciones  académicas, elaboradas.</t>
  </si>
  <si>
    <t>Nº de planificaciones académicas elaboradas.</t>
  </si>
  <si>
    <t>1.- Elaborar planificaciones académicas de la carrera</t>
  </si>
  <si>
    <t>1.- Planificación académica.</t>
  </si>
  <si>
    <r>
      <rPr>
        <sz val="10"/>
        <color rgb="FF000000"/>
        <rFont val="Arial Narrow"/>
        <family val="2"/>
      </rPr>
      <t xml:space="preserve">Clips estándar 43 mm </t>
    </r>
    <r>
      <rPr>
        <sz val="10"/>
        <color rgb="FF000000"/>
        <rFont val="Arial Narrow"/>
        <family val="2"/>
      </rPr>
      <t xml:space="preserve">metálicos </t>
    </r>
    <r>
      <rPr>
        <sz val="10"/>
        <color rgb="FF000000"/>
        <rFont val="Arial Narrow"/>
        <family val="2"/>
      </rPr>
      <t>caja de 100 unidades</t>
    </r>
  </si>
  <si>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</si>
  <si>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3.-</t>
    </r>
    <r>
      <rPr>
        <sz val="10"/>
        <color rgb="FF000000"/>
        <rFont val="Arial Narrow"/>
        <family val="2"/>
      </rPr>
      <t xml:space="preserve"> Elaborar  el plan de pràcticas preprofesionales .</t>
    </r>
  </si>
  <si>
    <t>Plan de pràcicas elaborados  de la carrera</t>
  </si>
  <si>
    <t>Nº de planificaciones realizadas  de prácticas preprofesionales de la carrera</t>
  </si>
  <si>
    <t>1.- Coordinar las prácticas de vinculación y pasantías preprofesionales con los colectivos académicos, en coordinación con el VIMCORI.</t>
  </si>
  <si>
    <t>1.-  Planes de pasantías y prácticas pre-profesionales de las carreras de pregrado.</t>
  </si>
  <si>
    <r>
      <rPr>
        <sz val="10"/>
        <color rgb="FF000000"/>
        <rFont val="Arial Narrow"/>
        <family val="2"/>
      </rPr>
      <t>Esferográfico</t>
    </r>
    <r>
      <rPr>
        <sz val="10"/>
        <color rgb="FF000000"/>
        <rFont val="Arial Narrow"/>
        <family val="2"/>
      </rPr>
      <t xml:space="preserve"> azul punta fina</t>
    </r>
  </si>
  <si>
    <t>6. Afianzar la toma de decisiones basada en evidencias, para fortalecer la objetividad y confianza en la gestión universitaria</t>
  </si>
  <si>
    <r>
      <rPr>
        <b/>
        <sz val="10"/>
        <color rgb="FF000000"/>
        <rFont val="Arial Narrow"/>
        <family val="2"/>
      </rPr>
      <t>4.-</t>
    </r>
    <r>
      <rPr>
        <sz val="10"/>
        <color rgb="FF000000"/>
        <rFont val="Arial Narrow"/>
        <family val="2"/>
      </rPr>
      <t xml:space="preserve"> Conocer y atender los requerimientos estudiantiles respecto al área académica.</t>
    </r>
  </si>
  <si>
    <t>Requerimientos estudiantiles respecto al área académica, conocidos y atendidos.</t>
  </si>
  <si>
    <t xml:space="preserve">Nº de requerimientos estudiantiles respecto al área académica conocidos y atendidos </t>
  </si>
  <si>
    <t>1.- Receptar requerimientos estudiantiles.
2.- Tramitar requerimientos estudiantiles.</t>
  </si>
  <si>
    <r>
      <rPr>
        <sz val="10"/>
        <color rgb="FF000000"/>
        <rFont val="Arial Narrow"/>
        <family val="2"/>
      </rPr>
      <t>Esferográfico</t>
    </r>
    <r>
      <rPr>
        <sz val="10"/>
        <color rgb="FF000000"/>
        <rFont val="Arial Narrow"/>
        <family val="2"/>
      </rPr>
      <t xml:space="preserve"> azul punta fina</t>
    </r>
  </si>
  <si>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</si>
  <si>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5.-</t>
    </r>
    <r>
      <rPr>
        <sz val="10"/>
        <color rgb="FF000000"/>
        <rFont val="Arial Narrow"/>
        <family val="2"/>
      </rPr>
      <t xml:space="preserve"> Presentar las Planificaciones Operativas Anuales  y Evaluaciones de la Planificaciones  Operativas Anuales.</t>
    </r>
  </si>
  <si>
    <t>Planificaciones  Operativas Anuales y Evaluaciones  de las Planificaciones Operativas Anuales  entregadas oportunamente.</t>
  </si>
  <si>
    <t>1.- Elaborar los  planes operativos anuales de la Carrera  Administración de Empresas.
2.- Elaborar Evaluaciones al POA.
3.- Remitir al Decanato el POA y sus Evaluaciones</t>
  </si>
  <si>
    <t>1.- POA 2022
2.- Evaluación del 1er semestre. Del POA 2022.
3. POA 2023
4. Evaluación del  2do semestre del POA 2022</t>
  </si>
  <si>
    <r>
      <rPr>
        <sz val="10"/>
        <color rgb="FF000000"/>
        <rFont val="Arial Narrow"/>
        <family val="2"/>
      </rPr>
      <t>Esferográfico</t>
    </r>
    <r>
      <rPr>
        <sz val="10"/>
        <color rgb="FF000000"/>
        <rFont val="Arial Narrow"/>
        <family val="2"/>
      </rPr>
      <t xml:space="preserve"> azul punta fina</t>
    </r>
  </si>
  <si>
    <t>TOTAL PRESUPUESTO ESTIMATIVO DE ADMINISTRACIÓN DE EMPRESAS 2022:</t>
  </si>
  <si>
    <t>COMERCIO EXTERIOR</t>
  </si>
  <si>
    <r>
      <rPr>
        <b/>
        <sz val="10"/>
        <color rgb="FF000000"/>
        <rFont val="Arial Narrow"/>
        <family val="2"/>
      </rPr>
      <t>METAS OPERATIVAS
1.-</t>
    </r>
    <r>
      <rPr>
        <sz val="10"/>
        <color rgb="FF000000"/>
        <rFont val="Arial Narrow"/>
        <family val="2"/>
      </rPr>
      <t>Ejecutar los procesos académicos.</t>
    </r>
  </si>
  <si>
    <t>Ejecución de procesos académicos planificados</t>
  </si>
  <si>
    <t>1.- Reporte del estado actual de los procesos académicos ejecutados</t>
  </si>
  <si>
    <t>Ing. Sandra Solórzano Solórzano
Coordinadora de Carrera</t>
  </si>
  <si>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</si>
  <si>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2.-</t>
    </r>
    <r>
      <rPr>
        <sz val="10"/>
        <color rgb="FF000000"/>
        <rFont val="Arial Narrow"/>
        <family val="2"/>
      </rPr>
      <t xml:space="preserve"> Elaborar la planificación académica </t>
    </r>
    <r>
      <rPr>
        <sz val="10"/>
        <color rgb="FF000000"/>
        <rFont val="Arial Narrow"/>
        <family val="2"/>
      </rPr>
      <t>según</t>
    </r>
    <r>
      <rPr>
        <sz val="10"/>
        <color rgb="FF000000"/>
        <rFont val="Arial Narrow"/>
        <family val="2"/>
      </rPr>
      <t xml:space="preserve"> el Modelo Genèrico de Evaluaciòn del Entorno de Aprendizaje de Carreras.</t>
    </r>
  </si>
  <si>
    <t>Planificación académica, elaborada.</t>
  </si>
  <si>
    <t>Nº de planificaciones académicas elaboradas según el Modelo Genèrico de Evaluación del Entorno de Aprendizaje de Carreras</t>
  </si>
  <si>
    <t>1.- Elaborar planificaciones académicas según el Modelo Genérico de Evaluación del Entorno de Aprendizaje de Carreras.</t>
  </si>
  <si>
    <t>1.- Planificación académica según el Modelo Genérico de Evaluación del Entorno de Aprendizaje de Carreras.</t>
  </si>
  <si>
    <r>
      <rPr>
        <sz val="10"/>
        <color rgb="FF000000"/>
        <rFont val="Arial Narrow"/>
        <family val="2"/>
      </rPr>
      <t xml:space="preserve">Clips estándar 25 mm </t>
    </r>
    <r>
      <rPr>
        <sz val="10"/>
        <color rgb="FF000000"/>
        <rFont val="Arial Narrow"/>
        <family val="2"/>
      </rPr>
      <t>metálicos</t>
    </r>
    <r>
      <rPr>
        <sz val="10"/>
        <color rgb="FF000000"/>
        <rFont val="Arial Narrow"/>
        <family val="2"/>
      </rPr>
      <t xml:space="preserve"> caja de 100 unidades</t>
    </r>
  </si>
  <si>
    <r>
      <rPr>
        <b/>
        <sz val="10"/>
        <color rgb="FF000000"/>
        <rFont val="Arial Narrow"/>
        <family val="2"/>
      </rPr>
      <t xml:space="preserve">3.- </t>
    </r>
    <r>
      <rPr>
        <sz val="10"/>
        <color rgb="FF000000"/>
        <rFont val="Arial Narrow"/>
        <family val="2"/>
      </rPr>
      <t>Elaborar el plan de  prácticas pre-profesionales de las carreras de pregrado.</t>
    </r>
  </si>
  <si>
    <t>Nº de planes de pasantías y prácticas pre-profesionales elaboradas de las carreras de pregrado.</t>
  </si>
  <si>
    <r>
      <rPr>
        <sz val="10"/>
        <color rgb="FF000000"/>
        <rFont val="Arial Narrow"/>
        <family val="2"/>
      </rPr>
      <t xml:space="preserve">Clips estándar 43 mm </t>
    </r>
    <r>
      <rPr>
        <sz val="10"/>
        <color rgb="FF000000"/>
        <rFont val="Arial Narrow"/>
        <family val="2"/>
      </rPr>
      <t>metálicos</t>
    </r>
    <r>
      <rPr>
        <sz val="10"/>
        <color rgb="FF000000"/>
        <rFont val="Arial Narrow"/>
        <family val="2"/>
      </rPr>
      <t xml:space="preserve"> caja de 100 unidades</t>
    </r>
  </si>
  <si>
    <t>Esferografico azul punta fina</t>
  </si>
  <si>
    <r>
      <rPr>
        <b/>
        <sz val="10"/>
        <color rgb="FF000000"/>
        <rFont val="Arial Narrow"/>
        <family val="2"/>
      </rPr>
      <t>4.-</t>
    </r>
    <r>
      <rPr>
        <sz val="10"/>
        <color rgb="FF000000"/>
        <rFont val="Arial Narrow"/>
        <family val="2"/>
      </rPr>
      <t xml:space="preserve"> Conocer y atender los requerimientos estudiantiles respecto al área académica y docente.</t>
    </r>
  </si>
  <si>
    <t xml:space="preserve">Nº de requerimientos estudiantiles respecto al área académica y docente conocidos y atendidos </t>
  </si>
  <si>
    <r>
      <rPr>
        <sz val="10"/>
        <color rgb="FF000000"/>
        <rFont val="Arial Narrow"/>
        <family val="2"/>
      </rPr>
      <t>Esferográfico</t>
    </r>
    <r>
      <rPr>
        <sz val="10"/>
        <color rgb="FF000000"/>
        <rFont val="Arial Narrow"/>
        <family val="2"/>
      </rPr>
      <t xml:space="preserve"> azul punta fina</t>
    </r>
  </si>
  <si>
    <r>
      <rPr>
        <b/>
        <sz val="10"/>
        <color rgb="FF000000"/>
        <rFont val="Arial Narrow"/>
        <family val="2"/>
      </rPr>
      <t xml:space="preserve">5.- </t>
    </r>
    <r>
      <rPr>
        <sz val="10"/>
        <color rgb="FF000000"/>
        <rFont val="Arial Narrow"/>
        <family val="2"/>
      </rPr>
      <t>Presentar las Planificaciones Operativas Anual y Evaluaciones de la Planificación Operativa Anual.</t>
    </r>
  </si>
  <si>
    <t>N° de planificaciones Operativas Anual y Evaluaciones del POA entregadas</t>
  </si>
  <si>
    <t>1.- Elaborar el POA 2022 carrera.
2.- Elaborar el POA 2023 carrera.
3.- Evaluar el POA 2022 del 1er semestre.
4.- Evaluar el POA 2022 del 2do semestre.</t>
  </si>
  <si>
    <t>1.- POA 2022
2.- Evaluación del 1er semestre del POA 2022.
3.- POA 2023
4.- Evaluación del 2do semestre del POA 2022.</t>
  </si>
  <si>
    <t>TOTAL PRESUPUESTO ESTIMATIVO DE COMERCIO EXTERIOR 2022:</t>
  </si>
  <si>
    <t>CONTABILIDAD Y AUDITORÍA</t>
  </si>
  <si>
    <r>
      <rPr>
        <b/>
        <sz val="10"/>
        <color rgb="FFFF0000"/>
        <rFont val="Arial Narrow"/>
        <family val="2"/>
      </rPr>
      <t>METAS OPERATIVAS</t>
    </r>
    <r>
      <rPr>
        <b/>
        <sz val="10"/>
        <color rgb="FF000000"/>
        <rFont val="Arial Narrow"/>
        <family val="2"/>
      </rPr>
      <t xml:space="preserve">
1.-</t>
    </r>
    <r>
      <rPr>
        <sz val="10"/>
        <color rgb="FF000000"/>
        <rFont val="Arial Narrow"/>
        <family val="2"/>
      </rPr>
      <t xml:space="preserve"> Ejecutar procesos curriculares y extracurriculares.</t>
    </r>
  </si>
  <si>
    <t>* Elaborar 2 borradores de</t>
  </si>
  <si>
    <t>* Dos borradores de</t>
  </si>
  <si>
    <t>*Alberto Vásquez
*Margoth Lalangui
*Comité CCA
*Roberth Chávez
  Docentes</t>
  </si>
  <si>
    <t>distributivos</t>
  </si>
  <si>
    <t>*Presentar aprobación y</t>
  </si>
  <si>
    <t>*Syllabus aprobados</t>
  </si>
  <si>
    <t>seguimiento de syllabus</t>
  </si>
  <si>
    <t>*Seguimiento de syllabus</t>
  </si>
  <si>
    <t>*Organizar grupos de trabajo</t>
  </si>
  <si>
    <t>*Informe de Comité</t>
  </si>
  <si>
    <t>Clips estándar 25 mm metálicos caja de 100 unidades</t>
  </si>
  <si>
    <t>Clips estándar 43 mm metálicos caja de 100 unidades</t>
  </si>
  <si>
    <t>M.7.4.1. Incrementar los artículos publicados por las universidades y escuelas politécnicas en revistas indexadas de 6.624 a 12.423.</t>
  </si>
  <si>
    <t>_4_Competitividad_de_la_investigación_e_innovación_universitaria.</t>
  </si>
  <si>
    <t>6. Desarrollar un sistema de incentivos para incrementar la competitividad de grupos y semilleros de investigación.</t>
  </si>
  <si>
    <t>OEI_3_INCREMENTAR_LA_PRODUCCIÓN_CIENTÍFICA_Y_TECNOLÓGICA.</t>
  </si>
  <si>
    <r>
      <rPr>
        <b/>
        <sz val="10"/>
        <color rgb="FF000000"/>
        <rFont val="Arial Narrow"/>
        <family val="2"/>
      </rPr>
      <t>2.-</t>
    </r>
    <r>
      <rPr>
        <sz val="10"/>
        <color rgb="FF000000"/>
        <rFont val="Arial Narrow"/>
        <family val="2"/>
      </rPr>
      <t xml:space="preserve"> Revisar el logro de resultados o avances de procesos de Investigación y de vinculación con la sociedad.</t>
    </r>
  </si>
  <si>
    <t>Distributivos y horarios, elaborados.</t>
  </si>
  <si>
    <t>N° de Distributivos y horarios elaborados</t>
  </si>
  <si>
    <t>Realizar seguimiento de productos. - Elaborar informes de carrera.</t>
  </si>
  <si>
    <t xml:space="preserve">*Lista de proyectos aprobados
*Ingreso de Productos en Matriz
* Informe de semestre
</t>
  </si>
  <si>
    <t>* LENNY CAPA
  Investigación 
* JOSÉ MAZA  
  Vinculación</t>
  </si>
  <si>
    <r>
      <rPr>
        <b/>
        <sz val="10"/>
        <color rgb="FF000000"/>
        <rFont val="Arial Narrow"/>
        <family val="2"/>
      </rPr>
      <t>3.-</t>
    </r>
    <r>
      <rPr>
        <sz val="10"/>
        <color rgb="FF000000"/>
        <rFont val="Arial Narrow"/>
        <family val="2"/>
      </rPr>
      <t xml:space="preserve"> Presentar documentos de planificación académica y curricular.</t>
    </r>
  </si>
  <si>
    <t xml:space="preserve">Nº de planificaciones académicas elaboradas </t>
  </si>
  <si>
    <t>Planificar proceso de Titulación</t>
  </si>
  <si>
    <t>*Planes de prácticas preprofesionales, plan de titulación
*Informe final de titulación, informe consolidado de horas y activades de practicas preprofesionales, informe de seguimiento a graduados</t>
  </si>
  <si>
    <t>* Gonzalo Chávez
* Daniel Gutierrez
* Alexander Herrera
* Ronny Olaya
  Docentes</t>
  </si>
  <si>
    <t>planificar el proceso de prácticas</t>
  </si>
  <si>
    <t>pre profesionales</t>
  </si>
  <si>
    <t>Realizar el Seguimiento a</t>
  </si>
  <si>
    <t>graduados</t>
  </si>
  <si>
    <t>3. Gestionar fondos que permitan la sostenibilidad de recursos humanos calificados.</t>
  </si>
  <si>
    <r>
      <rPr>
        <b/>
        <sz val="10"/>
        <color rgb="FF000000"/>
        <rFont val="Arial Narrow"/>
        <family val="2"/>
      </rPr>
      <t>4.-</t>
    </r>
    <r>
      <rPr>
        <sz val="10"/>
        <color rgb="FF000000"/>
        <rFont val="Arial Narrow"/>
        <family val="2"/>
      </rPr>
      <t xml:space="preserve"> Entregar los Planes Operativos Anuales y las Evaluaciones Semestrales de la Planificación Operativa Anual.</t>
    </r>
  </si>
  <si>
    <t>N° de Planificaciones Operativas Anuales y Evaluaciones del POA entregadas</t>
  </si>
  <si>
    <t xml:space="preserve">* Gonzalo Chávez
* Lenny  Capa
  Docentes
</t>
  </si>
  <si>
    <t>4. Actualizar los procesos organizacionales para garantizar el comportamiento sistémico y el ajuste contextual de la institución.</t>
  </si>
  <si>
    <r>
      <rPr>
        <b/>
        <sz val="10"/>
        <color rgb="FF000000"/>
        <rFont val="Arial Narrow"/>
        <family val="2"/>
      </rPr>
      <t>5.-</t>
    </r>
    <r>
      <rPr>
        <sz val="10"/>
        <color rgb="FF000000"/>
        <rFont val="Arial Narrow"/>
        <family val="2"/>
      </rPr>
      <t xml:space="preserve"> Organizar el Archivo de Gestión.</t>
    </r>
  </si>
  <si>
    <t>Organizar el archivo de la carrera</t>
  </si>
  <si>
    <t>*Archivo 2021
*Archivo 2022</t>
  </si>
  <si>
    <t>* Gonzalo Chavez, 
 Docente
* Comité de estudiantes</t>
  </si>
  <si>
    <t>TOTAL PRESUPUESTO ESTIMATIVO DE CONTABILIDAD Y AUDITORÍA 2022:</t>
  </si>
  <si>
    <t>ECONOMÍA</t>
  </si>
  <si>
    <r>
      <rPr>
        <b/>
        <sz val="10"/>
        <color rgb="FF000000"/>
        <rFont val="Arial Narrow"/>
        <family val="2"/>
      </rPr>
      <t>METAS OPERATIVAS
1.-</t>
    </r>
    <r>
      <rPr>
        <sz val="10"/>
        <color rgb="FF000000"/>
        <rFont val="Arial Narrow"/>
        <family val="2"/>
      </rPr>
      <t xml:space="preserve">  Ejecutar los procesos académicos.</t>
    </r>
  </si>
  <si>
    <r>
      <rPr>
        <sz val="10"/>
        <color rgb="FF000000"/>
        <rFont val="Arial Narrow"/>
        <family val="2"/>
      </rPr>
      <t xml:space="preserve">1.-Ejecutar el proceso de elaboración, ingreso, revisión y seguimiento al sílabo y 
2.- </t>
    </r>
    <r>
      <rPr>
        <sz val="10"/>
        <color rgb="FF000000"/>
        <rFont val="Arial Narrow"/>
        <family val="2"/>
      </rPr>
      <t>Ejecutar</t>
    </r>
    <r>
      <rPr>
        <sz val="10"/>
        <color rgb="FF000000"/>
        <rFont val="Arial Narrow"/>
        <family val="2"/>
      </rPr>
      <t xml:space="preserve"> el proceso de Supervisión de tutorías.</t>
    </r>
  </si>
  <si>
    <t>1.- Reporte del estado actual de la  ejecución de los procesos académicos ejecutados</t>
  </si>
  <si>
    <t>Econ. Yelena Vega J. Coordinadora de Carrera</t>
  </si>
  <si>
    <t>2.- Presentar las Planificaciones Operativas Anuales y Evaluaciones de la Planificación Operativa Anual.</t>
  </si>
  <si>
    <t>1.- Elaborar los planes operativos anuales de la carrera.
2.- Elaborar las Evaluaciones al POA.
3.- Remitir al Decanato el POA y su Evaluación.</t>
  </si>
  <si>
    <t>Se elabora un distributivo por período académico, 00 horarios en el período 2022-1, y 00 horarios en el período 2022-2.</t>
  </si>
  <si>
    <r>
      <rPr>
        <b/>
        <sz val="10"/>
        <color rgb="FF000000"/>
        <rFont val="Arial Narrow"/>
        <family val="2"/>
      </rPr>
      <t>3.-</t>
    </r>
    <r>
      <rPr>
        <sz val="10"/>
        <color rgb="FF000000"/>
        <rFont val="Arial Narrow"/>
        <family val="2"/>
      </rPr>
      <t xml:space="preserve"> Elaborar la planificación académica según el Modelo Genérico de Evaluación del Entorno de Aprendizaje de Carreras.</t>
    </r>
  </si>
  <si>
    <t>Nº de planificaciones académicas elaboradas según el Modelo Genérico de Evaluación del Entorno de Aprendizaje de Carreras</t>
  </si>
  <si>
    <r>
      <rPr>
        <b/>
        <sz val="10"/>
        <color rgb="FF000000"/>
        <rFont val="Arial Narrow"/>
        <family val="2"/>
      </rPr>
      <t xml:space="preserve">4.- </t>
    </r>
    <r>
      <rPr>
        <sz val="10"/>
        <color rgb="FF000000"/>
        <rFont val="Arial Narrow"/>
        <family val="2"/>
      </rPr>
      <t>Proceso referente a las pasantías y prácticas preprofesionales de las y los estudiantes de la carrera de pregrado.</t>
    </r>
  </si>
  <si>
    <t>Proceso referente a las pasantías y prácticas preprofesionales de las y los estudiantes de las carreras de pregrado, coordinado.</t>
  </si>
  <si>
    <t>Nº de planes de pasantías y prácticas preprofesionales elaborados por la carrera de pregrado.</t>
  </si>
  <si>
    <t>1.-  Planes de pasantías y prácticas preprofesionales de las carreras de pregrado.</t>
  </si>
  <si>
    <r>
      <rPr>
        <b/>
        <sz val="10"/>
        <color rgb="FF000000"/>
        <rFont val="Arial Narrow"/>
        <family val="2"/>
      </rPr>
      <t>5.-</t>
    </r>
    <r>
      <rPr>
        <sz val="10"/>
        <color rgb="FF000000"/>
        <rFont val="Arial Narrow"/>
        <family val="2"/>
      </rPr>
      <t xml:space="preserve"> Conocer y atender los requerimientos estudiantiles respecto al área académica y docente.</t>
    </r>
  </si>
  <si>
    <t>TOTAL PRESUPUESTO ESTIMATIVO DE ECONOMÍA 2021:</t>
  </si>
  <si>
    <t>MERCADOTECNIA</t>
  </si>
  <si>
    <r>
      <rPr>
        <b/>
        <sz val="10"/>
        <color rgb="FF000000"/>
        <rFont val="Arial Narrow"/>
        <family val="2"/>
      </rPr>
      <t>METAS OPERATIVAS
1.-</t>
    </r>
    <r>
      <rPr>
        <sz val="10"/>
        <color rgb="FF000000"/>
        <rFont val="Arial Narrow"/>
        <family val="2"/>
      </rPr>
      <t>Ejecutar los procesos académicos.</t>
    </r>
  </si>
  <si>
    <t>Econ. Vladimir Avila Rivas Coordinadora de Carrera</t>
  </si>
  <si>
    <r>
      <rPr>
        <b/>
        <sz val="10"/>
        <color rgb="FF000000"/>
        <rFont val="Arial Narrow"/>
        <family val="2"/>
      </rPr>
      <t>2.-</t>
    </r>
    <r>
      <rPr>
        <sz val="10"/>
        <color rgb="FF000000"/>
        <rFont val="Arial Narrow"/>
        <family val="2"/>
      </rPr>
      <t xml:space="preserve"> Elaborar la planificación académica segùn el Modelo Genèrico de Evaluaciòn del Entorno de Aprendizaje de Carreras.</t>
    </r>
  </si>
  <si>
    <t>1.- Ejecutar planificaciones académicas según el Modelo Genérico de Evaluación del Entorno de Aprendizaje de Carreras.</t>
  </si>
  <si>
    <r>
      <rPr>
        <b/>
        <sz val="10"/>
        <color rgb="FF000000"/>
        <rFont val="Arial Narrow"/>
        <family val="2"/>
      </rPr>
      <t xml:space="preserve">3.- </t>
    </r>
    <r>
      <rPr>
        <sz val="10"/>
        <color rgb="FF000000"/>
        <rFont val="Arial Narrow"/>
        <family val="2"/>
      </rPr>
      <t>Elaborar el plan de  prácticas pre-profesionales de las carreras de pregrado.</t>
    </r>
  </si>
  <si>
    <t>Nº de planes de pasantías y prácticas pre-profesionales  de las carreras de pregrado.</t>
  </si>
  <si>
    <t>1. Mantener un enfoque en las necesidades educativas de los estudiantes.</t>
  </si>
  <si>
    <r>
      <rPr>
        <b/>
        <sz val="10"/>
        <color rgb="FF000000"/>
        <rFont val="Arial Narrow"/>
        <family val="2"/>
      </rPr>
      <t>4.-</t>
    </r>
    <r>
      <rPr>
        <sz val="10"/>
        <color rgb="FF000000"/>
        <rFont val="Arial Narrow"/>
        <family val="2"/>
      </rPr>
      <t xml:space="preserve"> Conocer y atender los requerimientos estudiantiles respecto al área académica y docente.</t>
    </r>
  </si>
  <si>
    <r>
      <rPr>
        <b/>
        <sz val="10"/>
        <color rgb="FF000000"/>
        <rFont val="Arial Narrow"/>
        <family val="2"/>
      </rPr>
      <t xml:space="preserve">5.- </t>
    </r>
    <r>
      <rPr>
        <sz val="10"/>
        <color rgb="FF000000"/>
        <rFont val="Arial Narrow"/>
        <family val="2"/>
      </rPr>
      <t xml:space="preserve">Presentar </t>
    </r>
    <r>
      <rPr>
        <sz val="10"/>
        <color rgb="FF000000"/>
        <rFont val="Arial Narrow"/>
        <family val="2"/>
      </rPr>
      <t>las Planificaciones Operativas Anuales y Evaluaciones de las Planificaciones Operativas Anuales.</t>
    </r>
  </si>
  <si>
    <t>N° de planificaciones Operativas Anuales y Evaluaciòn de las Planificaciones Operativas Anuales entregadas</t>
  </si>
  <si>
    <t>1.- Elaboración de los POAs de la carrera.
2.- Elaboración de Evaluación de los POAs de la carrera
3.- Remitir al Decanato los POAs y sus Evaluaciones.</t>
  </si>
  <si>
    <t>1.- POA 2022
2.- Evaluación del 1er semestre del POA 2022
3.- POA 2023
4,-Evaluación del 2do semestre POA 2022</t>
  </si>
  <si>
    <t>TOTAL PRESUPUESTO ESTIMATIVO DE MERCADOTECNIA 2022:</t>
  </si>
  <si>
    <t>TURISMO</t>
  </si>
  <si>
    <r>
      <rPr>
        <b/>
        <sz val="10"/>
        <color rgb="FF000000"/>
        <rFont val="Arial Narrow"/>
        <family val="2"/>
      </rPr>
      <t>METAS OPERATIVAS
1.-</t>
    </r>
    <r>
      <rPr>
        <sz val="10"/>
        <color rgb="FF000000"/>
        <rFont val="Arial Narrow"/>
        <family val="2"/>
      </rPr>
      <t>Ejecutar los procesos académicos.</t>
    </r>
  </si>
  <si>
    <t>1.- Reporte del estado actual de los procesos académicos ejecutados.</t>
  </si>
  <si>
    <t>María Isabel Bastidas   Coordinadora de Carrera</t>
  </si>
  <si>
    <r>
      <rPr>
        <b/>
        <sz val="10"/>
        <color rgb="FF000000"/>
        <rFont val="Arial Narrow"/>
        <family val="2"/>
      </rPr>
      <t>2.-</t>
    </r>
    <r>
      <rPr>
        <sz val="10"/>
        <color rgb="FF000000"/>
        <rFont val="Arial Narrow"/>
        <family val="2"/>
      </rPr>
      <t xml:space="preserve"> Elaborar la planificación académica segùn el Modelo Genèrico de Evaluaciòn del Entorno de Aprendizaje de Carreras.</t>
    </r>
  </si>
  <si>
    <r>
      <rPr>
        <b/>
        <sz val="10"/>
        <color rgb="FF000000"/>
        <rFont val="Arial Narrow"/>
        <family val="2"/>
      </rPr>
      <t xml:space="preserve">3.- </t>
    </r>
    <r>
      <rPr>
        <sz val="10"/>
        <color rgb="FF000000"/>
        <rFont val="Arial Narrow"/>
        <family val="2"/>
      </rPr>
      <t>Elaborar el plan de  prácticas pre-profesionales de las carreras de pregrado.</t>
    </r>
  </si>
  <si>
    <r>
      <rPr>
        <b/>
        <sz val="10"/>
        <color rgb="FF000000"/>
        <rFont val="Arial Narrow"/>
        <family val="2"/>
      </rPr>
      <t>4.-</t>
    </r>
    <r>
      <rPr>
        <sz val="10"/>
        <color rgb="FF000000"/>
        <rFont val="Arial Narrow"/>
        <family val="2"/>
      </rPr>
      <t xml:space="preserve"> Conocer y atender los requerimientos estudiantiles respecto al área académica y docente.</t>
    </r>
  </si>
  <si>
    <r>
      <rPr>
        <b/>
        <sz val="10"/>
        <color rgb="FF000000"/>
        <rFont val="Arial Narrow"/>
        <family val="2"/>
      </rPr>
      <t xml:space="preserve">5.- </t>
    </r>
    <r>
      <rPr>
        <sz val="10"/>
        <color rgb="FF000000"/>
        <rFont val="Arial Narrow"/>
        <family val="2"/>
      </rPr>
      <t>Presentar las Planificaciones Operativas Anuales y Evaluaciones de las Planificaciones Operativas Anuales.</t>
    </r>
  </si>
  <si>
    <t>1.- Elaborar los planes operativos anual de la carrera.
2.- Elaborar las Evaluaciones a los POA.
3.- Remitir al Decanato los POA y sus Evaluaciones.</t>
  </si>
  <si>
    <t>TOTAL PRESUPUESTO ESTIMATIVO DE TURISMO 2022:</t>
  </si>
  <si>
    <t>TOTAL PRESUPUESTO ESTIMATIVO PAC FCE 2022:</t>
  </si>
  <si>
    <t>Elaborado por:</t>
  </si>
  <si>
    <t>Maura Mora - Analista Administrativo de Decanato.</t>
  </si>
  <si>
    <t>Fecha:</t>
  </si>
  <si>
    <t>Fecha Actualización:</t>
  </si>
  <si>
    <t>RESUMEN PRESUPUESTO ESTIMADO DE LA
FACULTAD DE CIENCIAS EMPRESARIALES 2022</t>
  </si>
  <si>
    <r>
      <rPr>
        <b/>
        <sz val="11"/>
        <color rgb="FFFF0000"/>
        <rFont val="Arial Narrow"/>
        <family val="2"/>
      </rPr>
      <t>NOTA:</t>
    </r>
    <r>
      <rPr>
        <sz val="11"/>
        <color rgb="FF000000"/>
        <rFont val="Arial Narrow"/>
        <family val="2"/>
      </rPr>
      <t xml:space="preserve"> Las columnas que comprende la Programación de Necesidades de Recursos corresponde a la información que usted previamente ha enviado a la Dirección Administrativa para la elaboración del Plan Anual de Compras PAC </t>
    </r>
    <r>
      <rPr>
        <sz val="11"/>
        <color rgb="FF000000"/>
        <rFont val="Century Schoolbook"/>
        <family val="1"/>
      </rPr>
      <t>2022.</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</si>
  <si>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</si>
  <si>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</si>
  <si>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</si>
  <si>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</si>
  <si>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840103 0701 002</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</si>
  <si>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</si>
  <si>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</si>
  <si>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</si>
  <si>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</si>
  <si>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</si>
  <si>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</si>
  <si>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</si>
  <si>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</si>
  <si>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</si>
  <si>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</si>
  <si>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</si>
  <si>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</si>
  <si>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</si>
  <si>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</si>
  <si>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OEI_4_INCREMENTAR_LA_VINCULACIÓN_CON_LA_COLECTIVIDAD.</t>
  </si>
  <si>
    <t>P.7.4. Generar redes de conocimiento vinculadas a la educación superior, que promuevan espacios territoriales de innovación adaptados a las necesidades de la sociedad y el sector productivo local.</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</si>
  <si>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</si>
  <si>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</si>
  <si>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</si>
  <si>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</si>
  <si>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</si>
  <si>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</si>
  <si>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</si>
  <si>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</si>
  <si>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</si>
  <si>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</si>
  <si>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</si>
  <si>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</si>
  <si>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</si>
  <si>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</si>
  <si>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</si>
  <si>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</si>
  <si>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</si>
  <si>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</si>
  <si>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</si>
  <si>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</si>
  <si>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</si>
  <si>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</si>
  <si>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</si>
  <si>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</si>
  <si>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</si>
  <si>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</si>
  <si>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</si>
  <si>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</si>
  <si>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</si>
  <si>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</si>
  <si>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</si>
  <si>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</si>
  <si>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</si>
  <si>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</si>
  <si>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</si>
  <si>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</si>
  <si>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</si>
  <si>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</si>
  <si>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</si>
  <si>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</si>
  <si>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</si>
  <si>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</si>
  <si>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</si>
  <si>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</si>
  <si>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_5_Transferencia_y_producción_del_conocimiento.</t>
  </si>
  <si>
    <t>_7_Internacionalización.</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</si>
  <si>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</si>
  <si>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</si>
  <si>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</si>
  <si>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</si>
  <si>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</si>
  <si>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</si>
  <si>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</si>
  <si>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</si>
  <si>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</si>
  <si>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</si>
  <si>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</si>
  <si>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</si>
  <si>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</si>
  <si>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</si>
  <si>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</si>
  <si>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</si>
  <si>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</si>
  <si>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</si>
  <si>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</si>
  <si>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</si>
  <si>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</si>
  <si>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</si>
  <si>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</si>
  <si>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</si>
  <si>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</si>
  <si>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</si>
  <si>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</si>
  <si>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</si>
  <si>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</si>
  <si>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</si>
  <si>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</si>
  <si>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</si>
  <si>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</si>
  <si>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</si>
  <si>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</si>
  <si>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</si>
  <si>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</si>
  <si>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</si>
  <si>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</si>
  <si>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</si>
  <si>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</si>
  <si>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</si>
  <si>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</si>
  <si>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</si>
  <si>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</si>
  <si>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</si>
  <si>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</si>
  <si>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</si>
  <si>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</si>
  <si>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</si>
  <si>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</si>
  <si>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</si>
  <si>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</si>
  <si>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</si>
  <si>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</si>
  <si>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t>MATRICULADOS SEGÚN AUTOIDENTIFICACIÓN ÉTINICA</t>
  </si>
  <si>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</si>
  <si>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</si>
  <si>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</si>
  <si>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</si>
  <si>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</si>
  <si>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</si>
  <si>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</si>
  <si>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</si>
  <si>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</si>
  <si>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</si>
  <si>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</si>
  <si>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t>INTERCULTURALIDAD E IGUALDAD DE CONDICIONES FOMENTADA</t>
  </si>
  <si>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</si>
  <si>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</si>
  <si>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</si>
  <si>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t>INVESTIGACIONES</t>
  </si>
  <si>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</si>
  <si>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</si>
  <si>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t>PROYECTOS DE VINCULACIÓN CON LA COLECTIVIDAD</t>
  </si>
  <si>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</si>
  <si>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</si>
  <si>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</si>
  <si>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</si>
  <si>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</si>
  <si>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</si>
  <si>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</si>
  <si>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</si>
  <si>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</si>
  <si>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</si>
  <si>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</si>
  <si>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</si>
  <si>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</si>
  <si>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</si>
  <si>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</si>
  <si>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</si>
  <si>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</si>
  <si>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</si>
  <si>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</si>
  <si>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</si>
  <si>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</si>
  <si>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</si>
  <si>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</si>
  <si>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</si>
  <si>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</si>
  <si>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</si>
  <si>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</si>
  <si>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</si>
  <si>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</si>
  <si>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</si>
  <si>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</si>
  <si>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</si>
  <si>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</si>
  <si>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</si>
  <si>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</si>
  <si>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</si>
  <si>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</si>
  <si>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</si>
  <si>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</si>
  <si>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</si>
  <si>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</si>
  <si>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</si>
  <si>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</si>
  <si>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</si>
  <si>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</si>
  <si>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</si>
  <si>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</si>
  <si>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</si>
  <si>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</si>
  <si>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</si>
  <si>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</si>
  <si>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</si>
  <si>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</si>
  <si>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</si>
  <si>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</si>
  <si>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</si>
  <si>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</si>
  <si>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</si>
  <si>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</si>
  <si>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</si>
  <si>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</si>
  <si>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</si>
  <si>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</si>
  <si>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</si>
  <si>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</si>
  <si>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</si>
  <si>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</si>
  <si>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</si>
  <si>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</si>
  <si>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</si>
  <si>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</si>
  <si>
    <t>TOTAL FCE: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</si>
</sst>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43" formatCode="_ * #,##0.00_ ;_ * \-#,##0.00_ ;_ * &quot;-&quot;??_ ;_ @_ "/>
    <numFmt numFmtId="164" formatCode="#,##0.00_ ;\-#,##0.00\ "/>
    <numFmt numFmtId="165" formatCode="dd/mm/yyyy"/>
  </numFmts>
  <fonts count="59">
    <font>
      <sz val="11"/>
      <color rgb="FF000000"/>
      <name val="Calibri"/>
      <scheme val="minor"/>
    </font>
    <font>
      <b/>
      <sz val="36"/>
      <color rgb="FF002060"/>
      <name val="Book Antiqua"/>
      <family val="1"/>
    </font>
    <font>
      <sz val="11"/>
      <color rgb="FF000000"/>
      <name val="Calibri"/>
      <family val="2"/>
    </font>
    <font>
      <b/>
      <sz val="24"/>
      <color rgb="FF0070C0"/>
      <name val="Book Antiqua"/>
      <family val="1"/>
    </font>
    <font>
      <b/>
      <sz val="20"/>
      <color rgb="FF000000"/>
      <name val="Book Antiqua"/>
      <family val="1"/>
    </font>
    <font>
      <sz val="16"/>
      <color rgb="FF000000"/>
      <name val="Cambria"/>
      <family val="1"/>
    </font>
    <font>
      <b/>
      <sz val="14"/>
      <color rgb="FF000000"/>
      <name val="Book Antiqua"/>
      <family val="1"/>
    </font>
    <font>
      <b/>
      <sz val="14"/>
      <color rgb="FF000000"/>
      <name val="Cambria"/>
      <family val="1"/>
    </font>
    <font>
      <b/>
      <sz val="14"/>
      <color rgb="FF002060"/>
      <name val="Cambria"/>
      <family val="1"/>
    </font>
    <font>
      <sz val="11"/>
      <name val="Calibri"/>
      <family val="2"/>
    </font>
    <font>
      <sz val="12"/>
      <color rgb="FF000000"/>
      <name val="Cambria"/>
      <family val="1"/>
    </font>
    <font>
      <sz val="11"/>
      <color rgb="FF000000"/>
      <name val="Cambria"/>
      <family val="1"/>
    </font>
    <font>
      <b/>
      <sz val="14"/>
      <color rgb="FF000000"/>
      <name val="Bodoni"/>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Arial Narrow"/>
      <family val="2"/>
    </font>
    <font>
      <b/>
      <sz val="12"/>
      <color rgb="FF000000"/>
      <name val="Century Schoolbook"/>
      <family val="1"/>
    </font>
    <font>
      <sz val="12"/>
      <color rgb="FF000000"/>
      <name val="Arial Narrow"/>
      <family val="2"/>
    </font>
    <font>
      <b/>
      <sz val="14"/>
      <color rgb="FF000000"/>
      <name val="Century Schoolbook"/>
      <family val="1"/>
    </font>
    <font>
      <sz val="10"/>
      <color rgb="FF000000"/>
      <name val="Century Schoolbook"/>
      <family val="1"/>
    </font>
    <font>
      <b/>
      <sz val="12"/>
      <color rgb="FF000000"/>
      <name val="Calibri"/>
      <family val="2"/>
    </font>
    <font>
      <b/>
      <sz val="14"/>
      <color rgb="FF000000"/>
      <name val="Arial Narrow"/>
      <family val="2"/>
    </font>
    <font>
      <sz val="14"/>
      <color rgb="FF000000"/>
      <name val="Century Schoolbook"/>
      <family val="1"/>
    </font>
    <font>
      <b/>
      <sz val="11"/>
      <color rgb="FF000000"/>
      <name val="Arial Narrow"/>
      <family val="2"/>
    </font>
    <font>
      <sz val="11"/>
      <color rgb="FF000000"/>
      <name val="Arial Narrow"/>
      <family val="2"/>
    </font>
    <font>
      <b/>
      <sz val="18"/>
      <color rgb="FF000000"/>
      <name val="Calibri"/>
      <family val="2"/>
    </font>
    <font>
      <sz val="11"/>
      <color rgb="FF000000"/>
      <name val="Century Schoolbook"/>
      <family val="1"/>
    </font>
    <font>
      <b/>
      <sz val="12"/>
      <color rgb="FF000000"/>
      <name val="Cambria"/>
      <family val="1"/>
    </font>
    <font>
      <sz val="16"/>
      <color rgb="FF000000"/>
      <name val="Arial Narrow"/>
      <family val="2"/>
    </font>
    <font>
      <sz val="10"/>
      <color rgb="FF000000"/>
      <name val="Calibri"/>
      <family val="2"/>
    </font>
    <font>
      <sz val="12"/>
      <color rgb="FF000000"/>
      <name val="Calibri"/>
      <family val="2"/>
    </font>
    <font>
      <b/>
      <sz val="12"/>
      <color rgb="FF002060"/>
      <name val="Cambria"/>
      <family val="1"/>
    </font>
    <font>
      <b/>
      <sz val="13"/>
      <color rgb="FF000000"/>
      <name val="Century Schoolbook"/>
      <family val="1"/>
    </font>
    <font>
      <b/>
      <sz val="11"/>
      <color rgb="FF000000"/>
      <name val="Century Schoolbook"/>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10"/>
      <color rgb="FFFF0000"/>
      <name val="Arial Narrow"/>
      <family val="2"/>
    </font>
    <font>
      <sz val="10"/>
      <color rgb="FFFF0000"/>
      <name val="Arial Narrow"/>
      <family val="2"/>
    </font>
    <font>
      <b/>
      <sz val="9"/>
      <color rgb="FF000000"/>
      <name val="Century Schoolbook"/>
      <family val="1"/>
    </font>
    <font>
      <b/>
      <sz val="11"/>
      <color rgb="FFFF0000"/>
      <name val="Arial Narrow"/>
      <family val="2"/>
    </font>
    <font>
      <i/>
      <sz val="10"/>
      <color rgb="FF000000"/>
      <name val="Cambria"/>
      <family val="1"/>
    </font>
    <font>
      <sz val="9"/>
      <color rgb="FF000000"/>
      <name val="Century Schoolbook"/>
      <family val="1"/>
    </font>
    <font>
      <b/>
      <sz val="22"/>
      <color rgb="FF002060"/>
      <name val="Brush Script MT"/>
      <family val="4"/>
    </font>
    <font>
      <sz val="11"/>
      <color rgb="FF000000"/>
      <name val="Brush Script MT"/>
      <family val="4"/>
    </font>
    <font>
      <b/>
      <sz val="14"/>
      <color rgb="FF000000"/>
      <name val="Bodoni MT"/>
      <family val="1"/>
    </font>
    <font>
      <sz val="11"/>
      <name val="Bodoni MT"/>
      <family val="1"/>
    </font>
  </fonts>
  <fills count="17">
    <fill>
      <patternFill patternType="none"/>
    </fill>
    <fill>
      <patternFill patternType="gray125"/>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rgb="FFFFFFFF"/>
        <bgColor rgb="FFFFFFFF"/>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00"/>
        <bgColor indexed="64"/>
      </patternFill>
    </fill>
  </fills>
  <borders count="147">
    <border>
      <left/>
      <right/>
      <top/>
      <bottom/>
      <diagonal/>
    </border>
    <border>
      <left/>
      <right/>
      <top/>
      <bottom style="double">
        <color rgb="FF000000"/>
      </bottom>
      <diagonal/>
    </border>
    <border>
      <left style="double">
        <color rgb="FF000000"/>
      </left>
      <right style="thin">
        <color rgb="FF000000"/>
      </right>
      <top style="double">
        <color rgb="FF000000"/>
      </top>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right style="thin">
        <color rgb="FF4F6128"/>
      </right>
      <top/>
      <bottom/>
      <diagonal/>
    </border>
    <border>
      <left style="thin">
        <color rgb="FF4F6128"/>
      </left>
      <right style="thin">
        <color rgb="FF632423"/>
      </right>
      <top/>
      <bottom/>
      <diagonal/>
    </border>
    <border>
      <left style="thin">
        <color rgb="FF632423"/>
      </left>
      <right style="thin">
        <color rgb="FF632423"/>
      </right>
      <top/>
      <bottom/>
      <diagonal/>
    </border>
    <border>
      <left style="thin">
        <color rgb="FF632423"/>
      </left>
      <right style="thin">
        <color rgb="FF4BACC6"/>
      </right>
      <top/>
      <bottom/>
      <diagonal/>
    </border>
    <border>
      <left style="thin">
        <color rgb="FF4BACC6"/>
      </left>
      <right style="thin">
        <color rgb="FF4BACC6"/>
      </right>
      <top/>
      <bottom/>
      <diagonal/>
    </border>
    <border>
      <left style="thin">
        <color rgb="FF4BACC6"/>
      </left>
      <right/>
      <top/>
      <bottom style="thin">
        <color rgb="FF4BACC6"/>
      </bottom>
      <diagonal/>
    </border>
    <border>
      <left/>
      <right style="thin">
        <color rgb="FF4BACC6"/>
      </right>
      <top/>
      <bottom style="thin">
        <color rgb="FF4BACC6"/>
      </bottom>
      <diagonal/>
    </border>
    <border>
      <left style="thin">
        <color rgb="FF4BACC6"/>
      </left>
      <right style="medium">
        <color rgb="FF000000"/>
      </right>
      <top/>
      <bottom/>
      <diagonal/>
    </border>
    <border>
      <left style="medium">
        <color rgb="FF000000"/>
      </left>
      <right/>
      <top/>
      <bottom style="thin">
        <color rgb="FFE36C09"/>
      </bottom>
      <diagonal/>
    </border>
    <border>
      <left/>
      <right/>
      <top/>
      <bottom style="thin">
        <color rgb="FFE36C09"/>
      </bottom>
      <diagonal/>
    </border>
    <border>
      <left/>
      <right style="thin">
        <color rgb="FFE36C09"/>
      </right>
      <top/>
      <bottom style="thin">
        <color rgb="FFE36C09"/>
      </bottom>
      <diagonal/>
    </border>
    <border>
      <left style="thin">
        <color rgb="FFE36C09"/>
      </left>
      <right/>
      <top/>
      <bottom style="thin">
        <color rgb="FFE36C09"/>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style="thin">
        <color rgb="FF000000"/>
      </right>
      <top/>
      <bottom style="medium">
        <color rgb="FF000000"/>
      </bottom>
      <diagonal/>
    </border>
    <border>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top style="thin">
        <color rgb="FFE36C09"/>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B7B7B7"/>
      </right>
      <top/>
      <bottom/>
      <diagonal/>
    </border>
    <border>
      <left style="thin">
        <color rgb="FFB7B7B7"/>
      </left>
      <right style="thin">
        <color rgb="FFB7B7B7"/>
      </right>
      <top/>
      <bottom/>
      <diagonal/>
    </border>
    <border>
      <left style="thin">
        <color rgb="FFB7B7B7"/>
      </left>
      <right/>
      <top/>
      <bottom/>
      <diagonal/>
    </border>
    <border>
      <left style="medium">
        <color rgb="FF000000"/>
      </left>
      <right style="thin">
        <color rgb="FFB7B7B7"/>
      </right>
      <top/>
      <bottom style="thin">
        <color rgb="FFB7B7B7"/>
      </bottom>
      <diagonal/>
    </border>
    <border>
      <left style="thin">
        <color rgb="FFB7B7B7"/>
      </left>
      <right style="thin">
        <color rgb="FFB7B7B7"/>
      </right>
      <top/>
      <bottom style="thin">
        <color rgb="FFB7B7B7"/>
      </bottom>
      <diagonal/>
    </border>
    <border>
      <left style="thin">
        <color rgb="FFB7B7B7"/>
      </left>
      <right style="double">
        <color rgb="FF000000"/>
      </right>
      <top/>
      <bottom/>
      <diagonal/>
    </border>
    <border>
      <left style="medium">
        <color rgb="FF000000"/>
      </left>
      <right style="thin">
        <color rgb="FFB7B7B7"/>
      </right>
      <top style="thin">
        <color rgb="FFB7B7B7"/>
      </top>
      <bottom style="thin">
        <color rgb="FFB7B7B7"/>
      </bottom>
      <diagonal/>
    </border>
    <border>
      <left style="thin">
        <color rgb="FFB7B7B7"/>
      </left>
      <right style="thin">
        <color rgb="FFB7B7B7"/>
      </right>
      <top style="thin">
        <color rgb="FFB7B7B7"/>
      </top>
      <bottom style="thin">
        <color rgb="FFB7B7B7"/>
      </bottom>
      <diagonal/>
    </border>
    <border>
      <left style="thin">
        <color rgb="FF000000"/>
      </left>
      <right style="thin">
        <color rgb="FFB7B7B7"/>
      </right>
      <top/>
      <bottom style="thin">
        <color rgb="FFB7B7B7"/>
      </bottom>
      <diagonal/>
    </border>
    <border>
      <left style="thin">
        <color rgb="FFB7B7B7"/>
      </left>
      <right/>
      <top/>
      <bottom style="thin">
        <color rgb="FFB7B7B7"/>
      </bottom>
      <diagonal/>
    </border>
    <border>
      <left style="medium">
        <color rgb="FF000000"/>
      </left>
      <right style="thin">
        <color rgb="FFB7B7B7"/>
      </right>
      <top style="thin">
        <color rgb="FFB7B7B7"/>
      </top>
      <bottom/>
      <diagonal/>
    </border>
    <border>
      <left style="thin">
        <color rgb="FFB7B7B7"/>
      </left>
      <right style="thin">
        <color rgb="FFB7B7B7"/>
      </right>
      <top style="thin">
        <color rgb="FFB7B7B7"/>
      </top>
      <bottom/>
      <diagonal/>
    </border>
    <border>
      <left style="thin">
        <color rgb="FFB7B7B7"/>
      </left>
      <right style="double">
        <color rgb="FF000000"/>
      </right>
      <top/>
      <bottom style="thin">
        <color rgb="FFB7B7B7"/>
      </bottom>
      <diagonal/>
    </border>
    <border>
      <left style="thin">
        <color rgb="FF000000"/>
      </left>
      <right style="thin">
        <color rgb="FFB7B7B7"/>
      </right>
      <top style="thin">
        <color rgb="FF000000"/>
      </top>
      <bottom/>
      <diagonal/>
    </border>
    <border>
      <left style="thin">
        <color rgb="FFB7B7B7"/>
      </left>
      <right style="thin">
        <color rgb="FFB7B7B7"/>
      </right>
      <top style="thin">
        <color rgb="FF000000"/>
      </top>
      <bottom/>
      <diagonal/>
    </border>
    <border>
      <left style="thin">
        <color rgb="FFB7B7B7"/>
      </left>
      <right/>
      <top style="thin">
        <color rgb="FF000000"/>
      </top>
      <bottom/>
      <diagonal/>
    </border>
    <border>
      <left style="medium">
        <color rgb="FF000000"/>
      </left>
      <right style="thin">
        <color rgb="FFB7B7B7"/>
      </right>
      <top style="thin">
        <color rgb="FF000000"/>
      </top>
      <bottom style="thin">
        <color rgb="FFB7B7B7"/>
      </bottom>
      <diagonal/>
    </border>
    <border>
      <left style="thin">
        <color rgb="FFB7B7B7"/>
      </left>
      <right style="thin">
        <color rgb="FFB7B7B7"/>
      </right>
      <top style="thin">
        <color rgb="FF000000"/>
      </top>
      <bottom style="thin">
        <color rgb="FFB7B7B7"/>
      </bottom>
      <diagonal/>
    </border>
    <border>
      <left style="thin">
        <color rgb="FFB7B7B7"/>
      </left>
      <right style="double">
        <color rgb="FF000000"/>
      </right>
      <top style="thin">
        <color rgb="FF000000"/>
      </top>
      <bottom/>
      <diagonal/>
    </border>
    <border>
      <left style="thin">
        <color rgb="FF000000"/>
      </left>
      <right style="thin">
        <color rgb="FFB7B7B7"/>
      </right>
      <top/>
      <bottom style="thin">
        <color rgb="FF000000"/>
      </bottom>
      <diagonal/>
    </border>
    <border>
      <left style="thin">
        <color rgb="FFB7B7B7"/>
      </left>
      <right style="thin">
        <color rgb="FFB7B7B7"/>
      </right>
      <top/>
      <bottom style="thin">
        <color rgb="FF000000"/>
      </bottom>
      <diagonal/>
    </border>
    <border>
      <left style="thin">
        <color rgb="FFB7B7B7"/>
      </left>
      <right/>
      <top/>
      <bottom style="thin">
        <color rgb="FF000000"/>
      </bottom>
      <diagonal/>
    </border>
    <border>
      <left style="medium">
        <color rgb="FF000000"/>
      </left>
      <right style="thin">
        <color rgb="FFB7B7B7"/>
      </right>
      <top style="thin">
        <color rgb="FFB7B7B7"/>
      </top>
      <bottom style="thin">
        <color rgb="FF000000"/>
      </bottom>
      <diagonal/>
    </border>
    <border>
      <left style="thin">
        <color rgb="FFB7B7B7"/>
      </left>
      <right style="thin">
        <color rgb="FFB7B7B7"/>
      </right>
      <top style="thin">
        <color rgb="FFB7B7B7"/>
      </top>
      <bottom style="thin">
        <color rgb="FF000000"/>
      </bottom>
      <diagonal/>
    </border>
    <border>
      <left style="thin">
        <color rgb="FFB7B7B7"/>
      </left>
      <right style="double">
        <color rgb="FF000000"/>
      </right>
      <top/>
      <bottom style="thin">
        <color rgb="FF000000"/>
      </bottom>
      <diagonal/>
    </border>
    <border>
      <left style="medium">
        <color rgb="FF000000"/>
      </left>
      <right/>
      <top style="thin">
        <color rgb="FF000000"/>
      </top>
      <bottom style="medium">
        <color rgb="FF000000"/>
      </bottom>
      <diagonal/>
    </border>
    <border>
      <left style="thin">
        <color rgb="FFFF9900"/>
      </left>
      <right style="thin">
        <color rgb="FFFF9900"/>
      </right>
      <top/>
      <bottom style="medium">
        <color rgb="FF000000"/>
      </bottom>
      <diagonal/>
    </border>
    <border>
      <left/>
      <right style="double">
        <color rgb="FF000000"/>
      </right>
      <top style="thin">
        <color rgb="FF000000"/>
      </top>
      <bottom style="medium">
        <color rgb="FF000000"/>
      </bottom>
      <diagonal/>
    </border>
    <border>
      <left style="double">
        <color rgb="FF000000"/>
      </left>
      <right style="thin">
        <color rgb="FF000000"/>
      </right>
      <top style="medium">
        <color rgb="FF000000"/>
      </top>
      <bottom/>
      <diagonal/>
    </border>
    <border>
      <left style="thin">
        <color rgb="FFB7B7B7"/>
      </left>
      <right style="thin">
        <color rgb="FFB7B7B7"/>
      </right>
      <top style="medium">
        <color rgb="FF000000"/>
      </top>
      <bottom/>
      <diagonal/>
    </border>
    <border>
      <left/>
      <right/>
      <top style="thin">
        <color rgb="FF000000"/>
      </top>
      <bottom style="medium">
        <color rgb="FF000000"/>
      </bottom>
      <diagonal/>
    </border>
    <border>
      <left style="thin">
        <color rgb="FFFF9900"/>
      </left>
      <right style="thin">
        <color rgb="FFFF9900"/>
      </right>
      <top style="thin">
        <color rgb="FF000000"/>
      </top>
      <bottom style="medium">
        <color rgb="FF000000"/>
      </bottom>
      <diagonal/>
    </border>
    <border>
      <left/>
      <right style="thin">
        <color rgb="FFB7B7B7"/>
      </right>
      <top/>
      <bottom/>
      <diagonal/>
    </border>
    <border>
      <left/>
      <right style="thin">
        <color rgb="FFB7B7B7"/>
      </right>
      <top/>
      <bottom style="thin">
        <color rgb="FFB7B7B7"/>
      </bottom>
      <diagonal/>
    </border>
    <border>
      <left/>
      <right style="thin">
        <color rgb="FFB7B7B7"/>
      </right>
      <top style="thin">
        <color rgb="FF000000"/>
      </top>
      <bottom/>
      <diagonal/>
    </border>
    <border>
      <left/>
      <right style="thin">
        <color rgb="FFB7B7B7"/>
      </right>
      <top/>
      <bottom style="thin">
        <color rgb="FF000000"/>
      </bottom>
      <diagonal/>
    </border>
    <border>
      <left/>
      <right style="thin">
        <color rgb="FFB7B7B7"/>
      </right>
      <top style="thin">
        <color rgb="FF000000"/>
      </top>
      <bottom style="thin">
        <color rgb="FF000000"/>
      </bottom>
      <diagonal/>
    </border>
    <border>
      <left style="thin">
        <color rgb="FFB7B7B7"/>
      </left>
      <right style="thin">
        <color rgb="FFB7B7B7"/>
      </right>
      <top style="thin">
        <color rgb="FF000000"/>
      </top>
      <bottom style="thin">
        <color rgb="FF000000"/>
      </bottom>
      <diagonal/>
    </border>
    <border>
      <left style="thin">
        <color rgb="FFB7B7B7"/>
      </left>
      <right/>
      <top style="thin">
        <color rgb="FF000000"/>
      </top>
      <bottom style="thin">
        <color rgb="FF000000"/>
      </bottom>
      <diagonal/>
    </border>
    <border>
      <left style="medium">
        <color rgb="FF000000"/>
      </left>
      <right style="thin">
        <color rgb="FFB7B7B7"/>
      </right>
      <top style="thin">
        <color rgb="FF000000"/>
      </top>
      <bottom style="thin">
        <color rgb="FF000000"/>
      </bottom>
      <diagonal/>
    </border>
    <border>
      <left style="thin">
        <color rgb="FFB7B7B7"/>
      </left>
      <right style="double">
        <color rgb="FF000000"/>
      </right>
      <top style="thin">
        <color rgb="FF000000"/>
      </top>
      <bottom style="thin">
        <color rgb="FF000000"/>
      </bottom>
      <diagonal/>
    </border>
    <border>
      <left style="double">
        <color rgb="FF000000"/>
      </left>
      <right style="thin">
        <color rgb="FF000000"/>
      </right>
      <top/>
      <bottom/>
      <diagonal/>
    </border>
    <border>
      <left style="double">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B7B7B7"/>
      </right>
      <top style="medium">
        <color rgb="FF000000"/>
      </top>
      <bottom/>
      <diagonal/>
    </border>
    <border>
      <left style="thin">
        <color rgb="FFB7B7B7"/>
      </left>
      <right/>
      <top style="medium">
        <color rgb="FF000000"/>
      </top>
      <bottom/>
      <diagonal/>
    </border>
    <border>
      <left style="medium">
        <color rgb="FF000000"/>
      </left>
      <right style="thin">
        <color rgb="FFB7B7B7"/>
      </right>
      <top style="medium">
        <color rgb="FF000000"/>
      </top>
      <bottom style="thin">
        <color rgb="FFB7B7B7"/>
      </bottom>
      <diagonal/>
    </border>
    <border>
      <left style="thin">
        <color rgb="FFB7B7B7"/>
      </left>
      <right style="thin">
        <color rgb="FFB7B7B7"/>
      </right>
      <top style="medium">
        <color rgb="FF000000"/>
      </top>
      <bottom style="thin">
        <color rgb="FFB7B7B7"/>
      </bottom>
      <diagonal/>
    </border>
    <border>
      <left style="thin">
        <color rgb="FFB7B7B7"/>
      </left>
      <right style="double">
        <color rgb="FF000000"/>
      </right>
      <top style="medium">
        <color rgb="FF000000"/>
      </top>
      <bottom/>
      <diagonal/>
    </border>
    <border>
      <left style="thin">
        <color rgb="FFE36C09"/>
      </left>
      <right style="thin">
        <color rgb="FFE36C09"/>
      </right>
      <top/>
      <bottom style="medium">
        <color rgb="FF000000"/>
      </bottom>
      <diagonal/>
    </border>
    <border>
      <left/>
      <right style="double">
        <color rgb="FF000000"/>
      </right>
      <top/>
      <bottom style="medium">
        <color rgb="FF000000"/>
      </bottom>
      <diagonal/>
    </border>
    <border>
      <left style="double">
        <color rgb="FF000000"/>
      </left>
      <right/>
      <top style="medium">
        <color rgb="FF000000"/>
      </top>
      <bottom/>
      <diagonal/>
    </border>
    <border>
      <left style="thin">
        <color rgb="FFE36C09"/>
      </left>
      <right style="medium">
        <color rgb="FFFF9900"/>
      </right>
      <top/>
      <bottom style="medium">
        <color rgb="FF000000"/>
      </bottom>
      <diagonal/>
    </border>
    <border>
      <left style="medium">
        <color rgb="FF000000"/>
      </left>
      <right style="thin">
        <color rgb="FFB7B7B7"/>
      </right>
      <top/>
      <bottom style="thin">
        <color rgb="FF000000"/>
      </bottom>
      <diagonal/>
    </border>
    <border>
      <left style="thin">
        <color rgb="FFE36C09"/>
      </left>
      <right/>
      <top/>
      <bottom style="medium">
        <color rgb="FF000000"/>
      </bottom>
      <diagonal/>
    </border>
    <border>
      <left style="thin">
        <color rgb="FF000000"/>
      </left>
      <right style="thin">
        <color rgb="FFB7B7B7"/>
      </right>
      <top/>
      <bottom style="medium">
        <color rgb="FF000000"/>
      </bottom>
      <diagonal/>
    </border>
    <border>
      <left style="thin">
        <color rgb="FFB7B7B7"/>
      </left>
      <right style="thin">
        <color rgb="FFB7B7B7"/>
      </right>
      <top/>
      <bottom style="medium">
        <color rgb="FF000000"/>
      </bottom>
      <diagonal/>
    </border>
    <border>
      <left style="thin">
        <color rgb="FFB7B7B7"/>
      </left>
      <right/>
      <top/>
      <bottom style="medium">
        <color rgb="FF000000"/>
      </bottom>
      <diagonal/>
    </border>
    <border>
      <left style="medium">
        <color rgb="FF000000"/>
      </left>
      <right style="thin">
        <color rgb="FFB7B7B7"/>
      </right>
      <top/>
      <bottom style="medium">
        <color rgb="FF000000"/>
      </bottom>
      <diagonal/>
    </border>
    <border>
      <left style="thin">
        <color rgb="FFB7B7B7"/>
      </left>
      <right style="double">
        <color rgb="FF000000"/>
      </right>
      <top/>
      <bottom style="medium">
        <color rgb="FF000000"/>
      </bottom>
      <diagonal/>
    </border>
    <border>
      <left style="thin">
        <color rgb="FFE36C09"/>
      </left>
      <right style="thin">
        <color rgb="FFFF9900"/>
      </right>
      <top/>
      <bottom style="medium">
        <color rgb="FF000000"/>
      </bottom>
      <diagonal/>
    </border>
    <border>
      <left style="medium">
        <color rgb="FF000000"/>
      </left>
      <right/>
      <top/>
      <bottom style="double">
        <color rgb="FF000000"/>
      </bottom>
      <diagonal/>
    </border>
    <border>
      <left/>
      <right/>
      <top/>
      <bottom style="double">
        <color rgb="FF000000"/>
      </bottom>
      <diagonal/>
    </border>
    <border>
      <left style="thin">
        <color rgb="FFE36C09"/>
      </left>
      <right style="thin">
        <color rgb="FFFF9900"/>
      </right>
      <top/>
      <bottom style="double">
        <color rgb="FF000000"/>
      </bottom>
      <diagonal/>
    </border>
    <border>
      <left/>
      <right style="double">
        <color rgb="FF000000"/>
      </right>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style="dotted">
        <color rgb="FFBFBFBF"/>
      </top>
      <bottom style="dotted">
        <color rgb="FFBFBFBF"/>
      </bottom>
      <diagonal/>
    </border>
    <border>
      <left/>
      <right/>
      <top style="dotted">
        <color rgb="FFBFBFBF"/>
      </top>
      <bottom/>
      <diagonal/>
    </border>
    <border>
      <left/>
      <right style="double">
        <color rgb="FF000000"/>
      </right>
      <top style="dotted">
        <color rgb="FFB7B7B7"/>
      </top>
      <bottom style="dotted">
        <color rgb="FFB7B7B7"/>
      </bottom>
      <diagonal/>
    </border>
    <border>
      <left/>
      <right/>
      <top style="dotted">
        <color rgb="FFBFBFBF"/>
      </top>
      <bottom style="dotted">
        <color rgb="FFBFBFBF"/>
      </bottom>
      <diagonal/>
    </border>
    <border>
      <left/>
      <right style="double">
        <color rgb="FF000000"/>
      </right>
      <top/>
      <bottom style="thin">
        <color rgb="FF000000"/>
      </bottom>
      <diagonal/>
    </border>
    <border>
      <left style="double">
        <color rgb="FF000000"/>
      </left>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s>
  <cellStyleXfs count="1">
    <xf numFmtId="0" fontId="0" fillId="0" borderId="0"/>
  </cellStyleXfs>
  <cellXfs count="601">
    <xf numFmtId="0" fontId="0" fillId="0" borderId="0" xfId="0" applyFont="1" applyAlignment="1"/>
    <xf numFmtId="0" fontId="2"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3" fontId="4" fillId="0" borderId="0" xfId="0" applyNumberFormat="1" applyFont="1" applyAlignment="1">
      <alignment horizontal="center" vertical="center" wrapText="1"/>
    </xf>
    <xf numFmtId="3" fontId="10" fillId="9" borderId="27" xfId="0" applyNumberFormat="1"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1" borderId="30" xfId="0" applyFont="1" applyFill="1" applyBorder="1" applyAlignment="1">
      <alignment horizontal="center" vertical="center" wrapText="1"/>
    </xf>
    <xf numFmtId="49" fontId="10" fillId="10" borderId="30" xfId="0" applyNumberFormat="1"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6" fillId="0" borderId="36" xfId="0" applyFont="1" applyBorder="1" applyAlignment="1">
      <alignment horizontal="center" vertical="center" wrapText="1"/>
    </xf>
    <xf numFmtId="0" fontId="13" fillId="0" borderId="37" xfId="0" applyFont="1" applyBorder="1" applyAlignment="1">
      <alignment horizontal="left" vertical="center" wrapText="1"/>
    </xf>
    <xf numFmtId="0" fontId="17" fillId="0" borderId="37" xfId="0" applyFont="1" applyBorder="1" applyAlignment="1">
      <alignment horizontal="left" vertical="center" wrapText="1"/>
    </xf>
    <xf numFmtId="49" fontId="17" fillId="0" borderId="37" xfId="0" applyNumberFormat="1" applyFont="1" applyBorder="1" applyAlignment="1">
      <alignment horizontal="center" vertical="center" wrapText="1"/>
    </xf>
    <xf numFmtId="0" fontId="17"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37" xfId="0" applyFont="1" applyBorder="1" applyAlignment="1">
      <alignment horizontal="center" vertical="center" wrapText="1"/>
    </xf>
    <xf numFmtId="164" fontId="13" fillId="0" borderId="37" xfId="0" applyNumberFormat="1" applyFont="1" applyBorder="1" applyAlignment="1">
      <alignment vertical="center" wrapText="1"/>
    </xf>
    <xf numFmtId="0" fontId="16"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4" fillId="0" borderId="40" xfId="0" applyFont="1" applyBorder="1" applyAlignment="1">
      <alignment horizontal="center" vertical="center" wrapText="1"/>
    </xf>
    <xf numFmtId="4" fontId="18" fillId="0" borderId="40" xfId="0" applyNumberFormat="1" applyFont="1" applyBorder="1" applyAlignment="1">
      <alignment vertical="center" wrapText="1"/>
    </xf>
    <xf numFmtId="49" fontId="14" fillId="0" borderId="40"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4" fillId="0" borderId="44" xfId="0" applyFont="1" applyBorder="1" applyAlignment="1">
      <alignment horizontal="center" vertical="center" wrapText="1"/>
    </xf>
    <xf numFmtId="4" fontId="15" fillId="0" borderId="44" xfId="0" applyNumberFormat="1" applyFont="1" applyBorder="1" applyAlignment="1">
      <alignment vertical="center" wrapText="1"/>
    </xf>
    <xf numFmtId="4" fontId="18" fillId="0" borderId="44" xfId="0" applyNumberFormat="1" applyFont="1" applyBorder="1" applyAlignment="1">
      <alignment vertical="center" wrapText="1"/>
    </xf>
    <xf numFmtId="49" fontId="14" fillId="0" borderId="44" xfId="0" applyNumberFormat="1" applyFont="1" applyBorder="1" applyAlignment="1">
      <alignment horizontal="center" vertical="center" wrapText="1"/>
    </xf>
    <xf numFmtId="0" fontId="17" fillId="0" borderId="50" xfId="0" applyFont="1" applyBorder="1" applyAlignment="1">
      <alignment horizontal="left" vertical="center" wrapText="1"/>
    </xf>
    <xf numFmtId="49" fontId="17" fillId="0" borderId="50" xfId="0" applyNumberFormat="1" applyFont="1" applyBorder="1" applyAlignment="1">
      <alignment horizontal="center" vertical="center" wrapText="1"/>
    </xf>
    <xf numFmtId="0" fontId="17" fillId="0" borderId="50" xfId="0" applyFont="1" applyBorder="1" applyAlignment="1">
      <alignment horizontal="center" vertical="center" wrapText="1"/>
    </xf>
    <xf numFmtId="0" fontId="15" fillId="0" borderId="50" xfId="0" applyFont="1" applyBorder="1" applyAlignment="1">
      <alignment horizontal="center" vertical="center" wrapText="1"/>
    </xf>
    <xf numFmtId="0" fontId="14" fillId="0" borderId="50" xfId="0" applyFont="1" applyBorder="1" applyAlignment="1">
      <alignment horizontal="center" vertical="center" wrapText="1"/>
    </xf>
    <xf numFmtId="4" fontId="15" fillId="0" borderId="50" xfId="0" applyNumberFormat="1" applyFont="1" applyBorder="1" applyAlignment="1">
      <alignment vertical="center" wrapText="1"/>
    </xf>
    <xf numFmtId="49" fontId="14" fillId="0" borderId="50" xfId="0" applyNumberFormat="1" applyFont="1" applyBorder="1" applyAlignment="1">
      <alignment horizontal="center" vertical="center" wrapText="1"/>
    </xf>
    <xf numFmtId="0" fontId="14" fillId="0" borderId="40" xfId="0" applyFont="1" applyBorder="1" applyAlignment="1">
      <alignment horizontal="left" vertical="center" wrapText="1"/>
    </xf>
    <xf numFmtId="0" fontId="16"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4" fillId="0" borderId="56" xfId="0" applyFont="1" applyBorder="1" applyAlignment="1">
      <alignment horizontal="center" vertical="center" wrapText="1"/>
    </xf>
    <xf numFmtId="4" fontId="15" fillId="0" borderId="56" xfId="0" applyNumberFormat="1" applyFont="1" applyBorder="1" applyAlignment="1">
      <alignment vertical="center" wrapText="1"/>
    </xf>
    <xf numFmtId="4" fontId="18" fillId="0" borderId="56" xfId="0" applyNumberFormat="1" applyFont="1" applyBorder="1" applyAlignment="1">
      <alignment vertical="center" wrapText="1"/>
    </xf>
    <xf numFmtId="49" fontId="14" fillId="0" borderId="56" xfId="0" applyNumberFormat="1" applyFont="1" applyBorder="1" applyAlignment="1">
      <alignment horizontal="center" vertical="center" wrapText="1"/>
    </xf>
    <xf numFmtId="0" fontId="15" fillId="0" borderId="37" xfId="0" applyFont="1" applyBorder="1"/>
    <xf numFmtId="0" fontId="2" fillId="0" borderId="37" xfId="0" applyFont="1" applyBorder="1"/>
    <xf numFmtId="4" fontId="15" fillId="0" borderId="37" xfId="0" applyNumberFormat="1" applyFont="1" applyBorder="1"/>
    <xf numFmtId="0" fontId="15" fillId="12" borderId="50" xfId="0" applyFont="1" applyFill="1" applyBorder="1" applyAlignment="1">
      <alignment horizontal="center" vertical="center" wrapText="1"/>
    </xf>
    <xf numFmtId="0" fontId="14" fillId="12" borderId="50" xfId="0" applyFont="1" applyFill="1" applyBorder="1" applyAlignment="1">
      <alignment horizontal="center" vertical="center" wrapText="1"/>
    </xf>
    <xf numFmtId="49" fontId="14" fillId="0" borderId="37" xfId="0" applyNumberFormat="1" applyFont="1" applyBorder="1" applyAlignment="1">
      <alignment horizontal="center" vertical="center" wrapText="1"/>
    </xf>
    <xf numFmtId="0" fontId="2" fillId="0" borderId="40" xfId="0" applyFont="1" applyBorder="1"/>
    <xf numFmtId="0" fontId="2" fillId="0" borderId="50" xfId="0" applyFont="1" applyBorder="1"/>
    <xf numFmtId="0" fontId="15" fillId="0" borderId="50" xfId="0" applyFont="1" applyBorder="1"/>
    <xf numFmtId="4" fontId="15" fillId="0" borderId="50" xfId="0" applyNumberFormat="1" applyFont="1" applyBorder="1"/>
    <xf numFmtId="0" fontId="15" fillId="0" borderId="40" xfId="0" applyFont="1" applyBorder="1"/>
    <xf numFmtId="4" fontId="15" fillId="0" borderId="40" xfId="0" applyNumberFormat="1" applyFont="1" applyBorder="1"/>
    <xf numFmtId="0" fontId="2" fillId="0" borderId="56" xfId="0" applyFont="1" applyBorder="1"/>
    <xf numFmtId="0" fontId="15" fillId="0" borderId="56" xfId="0" applyFont="1" applyBorder="1"/>
    <xf numFmtId="4" fontId="15" fillId="0" borderId="56" xfId="0" applyNumberFormat="1" applyFont="1" applyBorder="1"/>
    <xf numFmtId="0" fontId="2" fillId="0" borderId="44" xfId="0" applyFont="1" applyBorder="1"/>
    <xf numFmtId="0" fontId="15" fillId="0" borderId="44" xfId="0" applyFont="1" applyBorder="1"/>
    <xf numFmtId="4" fontId="15" fillId="0" borderId="44" xfId="0" applyNumberFormat="1" applyFont="1" applyBorder="1"/>
    <xf numFmtId="0" fontId="19" fillId="0" borderId="50" xfId="0" applyFont="1" applyBorder="1" applyAlignment="1">
      <alignment horizontal="center" vertical="center" wrapText="1"/>
    </xf>
    <xf numFmtId="0" fontId="16" fillId="0" borderId="39" xfId="0" applyFont="1" applyBorder="1" applyAlignment="1">
      <alignment horizontal="center"/>
    </xf>
    <xf numFmtId="0" fontId="15" fillId="0" borderId="40" xfId="0" applyFont="1" applyBorder="1" applyAlignment="1">
      <alignment horizontal="center" vertical="center"/>
    </xf>
    <xf numFmtId="0" fontId="16" fillId="0" borderId="43" xfId="0" applyFont="1" applyBorder="1" applyAlignment="1">
      <alignment horizontal="center"/>
    </xf>
    <xf numFmtId="0" fontId="15" fillId="0" borderId="44" xfId="0" applyFont="1" applyBorder="1" applyAlignment="1">
      <alignment horizontal="center" vertical="center"/>
    </xf>
    <xf numFmtId="0" fontId="16" fillId="0" borderId="49" xfId="0" applyFont="1" applyBorder="1" applyAlignment="1">
      <alignment horizontal="center" vertical="center" wrapText="1"/>
    </xf>
    <xf numFmtId="0" fontId="13" fillId="0" borderId="50" xfId="0" applyFont="1" applyBorder="1" applyAlignment="1">
      <alignment horizontal="left" vertical="center" wrapText="1"/>
    </xf>
    <xf numFmtId="0" fontId="17" fillId="0" borderId="40" xfId="0" applyFont="1" applyBorder="1" applyAlignment="1">
      <alignment horizontal="left" vertical="center" wrapText="1"/>
    </xf>
    <xf numFmtId="49" fontId="17" fillId="0" borderId="40"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9" fillId="0" borderId="40" xfId="0" applyFont="1" applyBorder="1" applyAlignment="1">
      <alignment horizontal="center" vertical="center" wrapText="1"/>
    </xf>
    <xf numFmtId="0" fontId="17" fillId="0" borderId="56" xfId="0" applyFont="1" applyBorder="1" applyAlignment="1">
      <alignment horizontal="left" vertical="center" wrapText="1"/>
    </xf>
    <xf numFmtId="49" fontId="17" fillId="0" borderId="56" xfId="0" applyNumberFormat="1" applyFont="1" applyBorder="1" applyAlignment="1">
      <alignment horizontal="center" vertical="center" wrapText="1"/>
    </xf>
    <xf numFmtId="0" fontId="17" fillId="0" borderId="56" xfId="0" applyFont="1" applyBorder="1" applyAlignment="1">
      <alignment horizontal="center" vertical="center" wrapText="1"/>
    </xf>
    <xf numFmtId="4" fontId="15" fillId="0" borderId="37" xfId="0" applyNumberFormat="1" applyFont="1" applyBorder="1" applyAlignment="1">
      <alignment horizontal="right" vertical="center" wrapText="1"/>
    </xf>
    <xf numFmtId="0" fontId="17" fillId="0" borderId="44" xfId="0" applyFont="1" applyBorder="1" applyAlignment="1">
      <alignment horizontal="left" vertical="center" wrapText="1"/>
    </xf>
    <xf numFmtId="49" fontId="17" fillId="0" borderId="44" xfId="0" applyNumberFormat="1" applyFont="1" applyBorder="1" applyAlignment="1">
      <alignment horizontal="center" vertical="center" wrapText="1"/>
    </xf>
    <xf numFmtId="0" fontId="17" fillId="0" borderId="44" xfId="0" applyFont="1" applyBorder="1" applyAlignment="1">
      <alignment horizontal="center" vertical="center" wrapText="1"/>
    </xf>
    <xf numFmtId="4" fontId="15" fillId="0" borderId="44" xfId="0" applyNumberFormat="1" applyFont="1" applyBorder="1" applyAlignment="1">
      <alignment horizontal="right" vertical="center" wrapText="1"/>
    </xf>
    <xf numFmtId="4" fontId="15" fillId="0" borderId="50" xfId="0" applyNumberFormat="1" applyFont="1" applyBorder="1" applyAlignment="1">
      <alignment horizontal="right" vertical="center" wrapText="1"/>
    </xf>
    <xf numFmtId="4" fontId="15" fillId="0" borderId="40" xfId="0" applyNumberFormat="1" applyFont="1" applyBorder="1" applyAlignment="1">
      <alignment horizontal="right" vertical="center" wrapText="1"/>
    </xf>
    <xf numFmtId="4" fontId="15" fillId="0" borderId="56" xfId="0" applyNumberFormat="1" applyFont="1" applyBorder="1" applyAlignment="1">
      <alignment horizontal="right" vertical="center" wrapText="1"/>
    </xf>
    <xf numFmtId="49" fontId="14" fillId="0" borderId="56" xfId="0" applyNumberFormat="1" applyFont="1" applyBorder="1" applyAlignment="1">
      <alignment vertical="center" wrapText="1"/>
    </xf>
    <xf numFmtId="0" fontId="17" fillId="0" borderId="37" xfId="0" applyFont="1" applyBorder="1" applyAlignment="1">
      <alignment vertical="center" wrapText="1"/>
    </xf>
    <xf numFmtId="0" fontId="19" fillId="0" borderId="37" xfId="0" applyFont="1" applyBorder="1" applyAlignment="1">
      <alignment vertical="center" wrapText="1"/>
    </xf>
    <xf numFmtId="4" fontId="15" fillId="0" borderId="37" xfId="0" applyNumberFormat="1" applyFont="1" applyBorder="1" applyAlignment="1">
      <alignment vertical="center" wrapText="1"/>
    </xf>
    <xf numFmtId="49" fontId="14" fillId="0" borderId="37" xfId="0" applyNumberFormat="1" applyFont="1" applyBorder="1" applyAlignment="1">
      <alignment vertical="center" wrapText="1"/>
    </xf>
    <xf numFmtId="4" fontId="16" fillId="12" borderId="39" xfId="0" applyNumberFormat="1" applyFont="1" applyFill="1" applyBorder="1" applyAlignment="1">
      <alignment horizontal="center" vertical="center" wrapText="1"/>
    </xf>
    <xf numFmtId="4" fontId="17" fillId="12" borderId="40" xfId="0" applyNumberFormat="1" applyFont="1" applyFill="1" applyBorder="1" applyAlignment="1">
      <alignment vertical="center" wrapText="1"/>
    </xf>
    <xf numFmtId="0" fontId="14" fillId="0" borderId="40" xfId="0" applyFont="1" applyBorder="1"/>
    <xf numFmtId="4" fontId="15" fillId="0" borderId="40" xfId="0" applyNumberFormat="1" applyFont="1" applyBorder="1" applyAlignment="1">
      <alignment vertical="center" wrapText="1"/>
    </xf>
    <xf numFmtId="49" fontId="14" fillId="0" borderId="40" xfId="0" applyNumberFormat="1" applyFont="1" applyBorder="1" applyAlignment="1">
      <alignment vertical="center" wrapText="1"/>
    </xf>
    <xf numFmtId="0" fontId="14" fillId="0" borderId="40" xfId="0" applyFont="1" applyBorder="1" applyAlignment="1">
      <alignment vertical="center" wrapText="1"/>
    </xf>
    <xf numFmtId="4" fontId="16" fillId="12" borderId="55" xfId="0" applyNumberFormat="1" applyFont="1" applyFill="1" applyBorder="1" applyAlignment="1">
      <alignment horizontal="center" vertical="center" wrapText="1"/>
    </xf>
    <xf numFmtId="4" fontId="17" fillId="12" borderId="56" xfId="0" applyNumberFormat="1" applyFont="1" applyFill="1" applyBorder="1" applyAlignment="1">
      <alignment vertical="center" wrapText="1"/>
    </xf>
    <xf numFmtId="0" fontId="14" fillId="0" borderId="56" xfId="0" applyFont="1" applyBorder="1"/>
    <xf numFmtId="0" fontId="14" fillId="0" borderId="56" xfId="0" applyFont="1" applyBorder="1" applyAlignment="1">
      <alignment vertical="center" wrapText="1"/>
    </xf>
    <xf numFmtId="4" fontId="20" fillId="2" borderId="59" xfId="0" applyNumberFormat="1" applyFont="1" applyFill="1" applyBorder="1" applyAlignment="1">
      <alignment horizontal="right" vertical="center" wrapText="1"/>
    </xf>
    <xf numFmtId="0" fontId="15" fillId="0" borderId="37" xfId="0" applyFont="1" applyBorder="1" applyAlignment="1">
      <alignment horizontal="left" vertical="center" wrapText="1"/>
    </xf>
    <xf numFmtId="0" fontId="19" fillId="0" borderId="37" xfId="0" applyFont="1" applyBorder="1" applyAlignment="1">
      <alignment horizontal="left" vertical="center" wrapText="1"/>
    </xf>
    <xf numFmtId="4" fontId="15" fillId="0" borderId="37" xfId="0" applyNumberFormat="1" applyFont="1" applyBorder="1" applyAlignment="1">
      <alignment horizontal="left" vertical="center" wrapText="1"/>
    </xf>
    <xf numFmtId="4" fontId="18" fillId="0" borderId="37" xfId="0" applyNumberFormat="1" applyFont="1" applyBorder="1" applyAlignment="1">
      <alignment horizontal="right" vertical="center" wrapText="1"/>
    </xf>
    <xf numFmtId="49" fontId="14" fillId="0" borderId="37" xfId="0" applyNumberFormat="1" applyFont="1" applyBorder="1" applyAlignment="1">
      <alignment horizontal="left" vertical="center" wrapText="1"/>
    </xf>
    <xf numFmtId="4" fontId="15" fillId="0" borderId="40" xfId="0" applyNumberFormat="1" applyFont="1" applyBorder="1" applyAlignment="1">
      <alignment vertical="center"/>
    </xf>
    <xf numFmtId="4" fontId="18" fillId="0" borderId="40" xfId="0" applyNumberFormat="1" applyFont="1" applyBorder="1" applyAlignment="1">
      <alignment horizontal="left" vertical="center" wrapText="1"/>
    </xf>
    <xf numFmtId="49" fontId="14" fillId="0" borderId="40" xfId="0" applyNumberFormat="1" applyFont="1" applyBorder="1" applyAlignment="1">
      <alignment horizontal="left" vertical="center" wrapText="1"/>
    </xf>
    <xf numFmtId="4" fontId="15" fillId="0" borderId="40" xfId="0" applyNumberFormat="1" applyFont="1" applyBorder="1" applyAlignment="1">
      <alignment horizontal="left" vertical="center" wrapText="1"/>
    </xf>
    <xf numFmtId="0" fontId="14" fillId="0" borderId="44" xfId="0" applyFont="1" applyBorder="1" applyAlignment="1">
      <alignment horizontal="left" vertical="center" wrapText="1"/>
    </xf>
    <xf numFmtId="4" fontId="15" fillId="0" borderId="44" xfId="0" applyNumberFormat="1" applyFont="1" applyBorder="1" applyAlignment="1">
      <alignment vertical="center"/>
    </xf>
    <xf numFmtId="4" fontId="15" fillId="0" borderId="44" xfId="0" applyNumberFormat="1" applyFont="1" applyBorder="1" applyAlignment="1">
      <alignment horizontal="left" vertical="center" wrapText="1"/>
    </xf>
    <xf numFmtId="49" fontId="14" fillId="0" borderId="44" xfId="0" applyNumberFormat="1" applyFont="1" applyBorder="1" applyAlignment="1">
      <alignment horizontal="left" vertical="center" wrapText="1"/>
    </xf>
    <xf numFmtId="4" fontId="18" fillId="0" borderId="50" xfId="0" applyNumberFormat="1" applyFont="1" applyBorder="1" applyAlignment="1">
      <alignment horizontal="right" vertical="center" wrapText="1"/>
    </xf>
    <xf numFmtId="4" fontId="15" fillId="0" borderId="56" xfId="0" applyNumberFormat="1" applyFont="1" applyBorder="1" applyAlignment="1">
      <alignment vertical="center"/>
    </xf>
    <xf numFmtId="0" fontId="19" fillId="0" borderId="37" xfId="0" applyFont="1" applyBorder="1" applyAlignment="1">
      <alignment horizontal="center" vertical="center" wrapText="1"/>
    </xf>
    <xf numFmtId="4" fontId="15" fillId="0" borderId="40" xfId="0" applyNumberFormat="1" applyFont="1" applyBorder="1" applyAlignment="1">
      <alignment horizontal="center" vertical="center" wrapText="1"/>
    </xf>
    <xf numFmtId="4" fontId="15" fillId="0" borderId="44" xfId="0" applyNumberFormat="1" applyFont="1" applyBorder="1" applyAlignment="1">
      <alignment horizontal="center" vertical="center" wrapText="1"/>
    </xf>
    <xf numFmtId="4" fontId="18" fillId="0" borderId="40" xfId="0" applyNumberFormat="1" applyFont="1" applyBorder="1" applyAlignment="1">
      <alignment horizontal="right" vertical="center" wrapText="1"/>
    </xf>
    <xf numFmtId="4" fontId="15" fillId="0" borderId="56" xfId="0" applyNumberFormat="1" applyFont="1" applyBorder="1" applyAlignment="1">
      <alignment horizontal="center" vertical="center" wrapText="1"/>
    </xf>
    <xf numFmtId="0" fontId="14" fillId="0" borderId="56" xfId="0" applyFont="1" applyBorder="1" applyAlignment="1">
      <alignment horizontal="left" vertical="center" wrapText="1"/>
    </xf>
    <xf numFmtId="4" fontId="20" fillId="2" borderId="64" xfId="0" applyNumberFormat="1" applyFont="1" applyFill="1" applyBorder="1" applyAlignment="1">
      <alignment horizontal="right" vertical="center" wrapText="1"/>
    </xf>
    <xf numFmtId="49" fontId="14" fillId="0" borderId="37" xfId="0" applyNumberFormat="1" applyFont="1" applyBorder="1" applyAlignment="1">
      <alignment horizontal="center" vertical="center"/>
    </xf>
    <xf numFmtId="0" fontId="16" fillId="0" borderId="39" xfId="0" applyFont="1" applyBorder="1" applyAlignment="1">
      <alignment horizontal="center" vertical="center"/>
    </xf>
    <xf numFmtId="0" fontId="21" fillId="0" borderId="40" xfId="0" applyFont="1" applyBorder="1" applyAlignment="1">
      <alignment horizontal="left" vertical="center" wrapText="1"/>
    </xf>
    <xf numFmtId="0" fontId="21" fillId="0" borderId="40" xfId="0" applyFont="1" applyBorder="1" applyAlignment="1">
      <alignment horizontal="center" vertical="center"/>
    </xf>
    <xf numFmtId="4" fontId="15" fillId="0" borderId="40" xfId="0" applyNumberFormat="1" applyFont="1" applyBorder="1" applyAlignment="1">
      <alignment horizontal="right" vertical="center"/>
    </xf>
    <xf numFmtId="4" fontId="18" fillId="0" borderId="40" xfId="0" applyNumberFormat="1" applyFont="1" applyBorder="1" applyAlignment="1">
      <alignment vertical="center"/>
    </xf>
    <xf numFmtId="49" fontId="14" fillId="0" borderId="40" xfId="0" applyNumberFormat="1" applyFont="1" applyBorder="1" applyAlignment="1">
      <alignment horizontal="center" vertical="center"/>
    </xf>
    <xf numFmtId="0" fontId="16" fillId="0" borderId="43" xfId="0" applyFont="1" applyBorder="1" applyAlignment="1">
      <alignment horizontal="center" vertical="center"/>
    </xf>
    <xf numFmtId="0" fontId="21" fillId="0" borderId="44" xfId="0" applyFont="1" applyBorder="1" applyAlignment="1">
      <alignment horizontal="left" vertical="center" wrapText="1"/>
    </xf>
    <xf numFmtId="0" fontId="21" fillId="0" borderId="44" xfId="0" applyFont="1" applyBorder="1" applyAlignment="1">
      <alignment horizontal="center" vertical="center"/>
    </xf>
    <xf numFmtId="4" fontId="15" fillId="0" borderId="44" xfId="0" applyNumberFormat="1" applyFont="1" applyBorder="1" applyAlignment="1">
      <alignment horizontal="right" vertical="center"/>
    </xf>
    <xf numFmtId="4" fontId="18" fillId="0" borderId="44" xfId="0" applyNumberFormat="1" applyFont="1" applyBorder="1" applyAlignment="1">
      <alignment vertical="center"/>
    </xf>
    <xf numFmtId="49" fontId="14" fillId="0" borderId="44" xfId="0" applyNumberFormat="1"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lignment horizontal="center" vertical="center"/>
    </xf>
    <xf numFmtId="0" fontId="16" fillId="0" borderId="36" xfId="0" applyFont="1" applyBorder="1" applyAlignment="1">
      <alignment horizontal="center" vertical="center"/>
    </xf>
    <xf numFmtId="0" fontId="15" fillId="0" borderId="70" xfId="0" applyFont="1" applyBorder="1" applyAlignment="1">
      <alignment horizontal="center" vertical="center" wrapText="1"/>
    </xf>
    <xf numFmtId="0" fontId="16" fillId="0" borderId="72" xfId="0" applyFont="1" applyBorder="1" applyAlignment="1">
      <alignment horizontal="center" vertical="center"/>
    </xf>
    <xf numFmtId="0" fontId="2" fillId="0" borderId="70" xfId="0" applyFont="1" applyBorder="1"/>
    <xf numFmtId="0" fontId="15" fillId="0" borderId="70" xfId="0" applyFont="1" applyBorder="1"/>
    <xf numFmtId="4" fontId="15" fillId="0" borderId="70" xfId="0" applyNumberFormat="1" applyFont="1" applyBorder="1"/>
    <xf numFmtId="4" fontId="15" fillId="0" borderId="37" xfId="0" applyNumberFormat="1" applyFont="1" applyBorder="1" applyAlignment="1">
      <alignment vertical="center"/>
    </xf>
    <xf numFmtId="4" fontId="18" fillId="0" borderId="50" xfId="0" applyNumberFormat="1" applyFont="1" applyBorder="1" applyAlignment="1">
      <alignment vertical="center"/>
    </xf>
    <xf numFmtId="0" fontId="21" fillId="0" borderId="56" xfId="0" applyFont="1" applyBorder="1" applyAlignment="1">
      <alignment horizontal="left" vertical="center" wrapText="1"/>
    </xf>
    <xf numFmtId="0" fontId="15" fillId="0" borderId="56" xfId="0" applyFont="1" applyBorder="1" applyAlignment="1">
      <alignment horizontal="center" vertical="center"/>
    </xf>
    <xf numFmtId="0" fontId="21" fillId="0" borderId="56" xfId="0" applyFont="1" applyBorder="1" applyAlignment="1">
      <alignment horizontal="center" vertical="center"/>
    </xf>
    <xf numFmtId="4" fontId="15" fillId="0" borderId="56" xfId="0" applyNumberFormat="1" applyFont="1" applyBorder="1" applyAlignment="1">
      <alignment horizontal="right" vertical="center"/>
    </xf>
    <xf numFmtId="4" fontId="18" fillId="0" borderId="56" xfId="0" applyNumberFormat="1" applyFont="1" applyBorder="1" applyAlignment="1">
      <alignment vertical="center"/>
    </xf>
    <xf numFmtId="49" fontId="14" fillId="0" borderId="56" xfId="0" applyNumberFormat="1" applyFont="1" applyBorder="1" applyAlignment="1">
      <alignment horizontal="center" vertical="center"/>
    </xf>
    <xf numFmtId="4" fontId="15" fillId="0" borderId="50" xfId="0" applyNumberFormat="1" applyFont="1" applyBorder="1" applyAlignment="1">
      <alignment vertical="center"/>
    </xf>
    <xf numFmtId="49" fontId="14" fillId="0" borderId="50" xfId="0" applyNumberFormat="1" applyFont="1" applyBorder="1" applyAlignment="1">
      <alignment horizontal="center" vertical="center"/>
    </xf>
    <xf numFmtId="4" fontId="20" fillId="2" borderId="77" xfId="0" applyNumberFormat="1" applyFont="1" applyFill="1" applyBorder="1" applyAlignment="1">
      <alignment horizontal="left" vertical="center"/>
    </xf>
    <xf numFmtId="0" fontId="16" fillId="0" borderId="80" xfId="0" applyFont="1" applyBorder="1" applyAlignment="1">
      <alignment horizontal="center" vertical="center"/>
    </xf>
    <xf numFmtId="0" fontId="17" fillId="0" borderId="81" xfId="0" applyFont="1" applyBorder="1" applyAlignment="1">
      <alignment horizontal="left" vertical="center" wrapText="1"/>
    </xf>
    <xf numFmtId="0" fontId="15" fillId="0" borderId="81" xfId="0" applyFont="1" applyBorder="1" applyAlignment="1">
      <alignment horizontal="center" vertical="center" wrapText="1"/>
    </xf>
    <xf numFmtId="0" fontId="19" fillId="0" borderId="81" xfId="0" applyFont="1" applyBorder="1" applyAlignment="1">
      <alignment horizontal="center" vertical="center" wrapText="1"/>
    </xf>
    <xf numFmtId="4" fontId="15" fillId="0" borderId="81" xfId="0" applyNumberFormat="1" applyFont="1" applyBorder="1" applyAlignment="1">
      <alignment vertical="center"/>
    </xf>
    <xf numFmtId="4" fontId="18" fillId="0" borderId="81" xfId="0" applyNumberFormat="1" applyFont="1" applyBorder="1" applyAlignment="1">
      <alignment vertical="center"/>
    </xf>
    <xf numFmtId="0" fontId="14" fillId="0" borderId="81" xfId="0" applyFont="1" applyBorder="1" applyAlignment="1">
      <alignment horizontal="center" vertical="center" wrapText="1"/>
    </xf>
    <xf numFmtId="49" fontId="14" fillId="0" borderId="81" xfId="0" applyNumberFormat="1" applyFont="1" applyBorder="1" applyAlignment="1">
      <alignment horizontal="center" vertical="center"/>
    </xf>
    <xf numFmtId="0" fontId="15" fillId="12" borderId="40" xfId="0" applyFont="1" applyFill="1" applyBorder="1" applyAlignment="1">
      <alignment horizontal="center" vertical="center" wrapText="1"/>
    </xf>
    <xf numFmtId="0" fontId="14" fillId="12" borderId="40" xfId="0" applyFont="1" applyFill="1" applyBorder="1" applyAlignment="1">
      <alignment horizontal="center" vertical="center" wrapText="1"/>
    </xf>
    <xf numFmtId="0" fontId="14" fillId="12" borderId="40" xfId="0" applyFont="1" applyFill="1" applyBorder="1" applyAlignment="1">
      <alignment horizontal="left" vertical="center" wrapText="1"/>
    </xf>
    <xf numFmtId="4" fontId="15" fillId="12" borderId="40" xfId="0" applyNumberFormat="1" applyFont="1" applyFill="1" applyBorder="1" applyAlignment="1">
      <alignment vertical="center"/>
    </xf>
    <xf numFmtId="4" fontId="15" fillId="12" borderId="40" xfId="0" applyNumberFormat="1" applyFont="1" applyFill="1" applyBorder="1" applyAlignment="1">
      <alignment horizontal="right" vertical="center" wrapText="1"/>
    </xf>
    <xf numFmtId="0" fontId="14" fillId="12" borderId="44" xfId="0" applyFont="1" applyFill="1" applyBorder="1" applyAlignment="1">
      <alignment horizontal="left" vertical="center" wrapText="1"/>
    </xf>
    <xf numFmtId="0" fontId="15" fillId="12" borderId="44" xfId="0" applyFont="1" applyFill="1" applyBorder="1" applyAlignment="1">
      <alignment horizontal="center" vertical="center" wrapText="1"/>
    </xf>
    <xf numFmtId="0" fontId="14" fillId="12" borderId="44" xfId="0" applyFont="1" applyFill="1" applyBorder="1" applyAlignment="1">
      <alignment horizontal="center" vertical="center" wrapText="1"/>
    </xf>
    <xf numFmtId="4" fontId="15" fillId="12" borderId="44" xfId="0" applyNumberFormat="1" applyFont="1" applyFill="1" applyBorder="1" applyAlignment="1">
      <alignment vertical="center"/>
    </xf>
    <xf numFmtId="0" fontId="14" fillId="12" borderId="56" xfId="0" applyFont="1" applyFill="1" applyBorder="1" applyAlignment="1">
      <alignment horizontal="left" vertical="center" wrapText="1"/>
    </xf>
    <xf numFmtId="0" fontId="15" fillId="12" borderId="56" xfId="0" applyFont="1" applyFill="1" applyBorder="1" applyAlignment="1">
      <alignment horizontal="center" vertical="center" wrapText="1"/>
    </xf>
    <xf numFmtId="0" fontId="14" fillId="12" borderId="56" xfId="0" applyFont="1" applyFill="1" applyBorder="1" applyAlignment="1">
      <alignment horizontal="center" vertical="center" wrapText="1"/>
    </xf>
    <xf numFmtId="4" fontId="20" fillId="0" borderId="56" xfId="0" applyNumberFormat="1" applyFont="1" applyBorder="1" applyAlignment="1">
      <alignment vertical="center"/>
    </xf>
    <xf numFmtId="0" fontId="12" fillId="2" borderId="75" xfId="0" applyFont="1" applyFill="1" applyBorder="1" applyAlignment="1">
      <alignment vertical="center" textRotation="90" wrapText="1"/>
    </xf>
    <xf numFmtId="4" fontId="20" fillId="2" borderId="83" xfId="0" applyNumberFormat="1" applyFont="1" applyFill="1" applyBorder="1" applyAlignment="1">
      <alignment horizontal="right" vertical="center"/>
    </xf>
    <xf numFmtId="0" fontId="2" fillId="0" borderId="0" xfId="0" applyFont="1" applyAlignment="1">
      <alignment vertical="center"/>
    </xf>
    <xf numFmtId="43" fontId="19" fillId="0" borderId="37" xfId="0" applyNumberFormat="1" applyFont="1" applyBorder="1" applyAlignment="1">
      <alignment horizontal="center" vertical="center" wrapText="1"/>
    </xf>
    <xf numFmtId="4" fontId="18" fillId="12" borderId="37" xfId="0" applyNumberFormat="1" applyFont="1" applyFill="1" applyBorder="1" applyAlignment="1">
      <alignment vertical="center"/>
    </xf>
    <xf numFmtId="43" fontId="14" fillId="0" borderId="40" xfId="0" applyNumberFormat="1" applyFont="1" applyBorder="1" applyAlignment="1">
      <alignment horizontal="center" vertical="center" wrapText="1"/>
    </xf>
    <xf numFmtId="4" fontId="18" fillId="12" borderId="40" xfId="0" applyNumberFormat="1" applyFont="1" applyFill="1" applyBorder="1" applyAlignment="1">
      <alignment vertical="center"/>
    </xf>
    <xf numFmtId="0" fontId="14" fillId="12" borderId="38" xfId="0" applyFont="1" applyFill="1" applyBorder="1" applyAlignment="1">
      <alignment horizontal="center" vertical="center" wrapText="1"/>
    </xf>
    <xf numFmtId="43" fontId="14" fillId="0" borderId="44" xfId="0" applyNumberFormat="1" applyFont="1" applyBorder="1" applyAlignment="1">
      <alignment horizontal="left" vertical="center" wrapText="1"/>
    </xf>
    <xf numFmtId="43" fontId="14" fillId="0" borderId="44" xfId="0" applyNumberFormat="1" applyFont="1" applyBorder="1" applyAlignment="1">
      <alignment horizontal="center" vertical="center" wrapText="1"/>
    </xf>
    <xf numFmtId="4" fontId="18" fillId="12" borderId="44" xfId="0" applyNumberFormat="1" applyFont="1" applyFill="1" applyBorder="1" applyAlignment="1">
      <alignment vertical="center"/>
    </xf>
    <xf numFmtId="4" fontId="18" fillId="0" borderId="50" xfId="0" applyNumberFormat="1" applyFont="1" applyBorder="1"/>
    <xf numFmtId="43" fontId="14" fillId="0" borderId="40" xfId="0" applyNumberFormat="1" applyFont="1" applyBorder="1" applyAlignment="1">
      <alignment horizontal="left" vertical="center" wrapText="1"/>
    </xf>
    <xf numFmtId="43" fontId="14" fillId="0" borderId="56" xfId="0" applyNumberFormat="1" applyFont="1" applyBorder="1" applyAlignment="1">
      <alignment horizontal="left" vertical="center" wrapText="1"/>
    </xf>
    <xf numFmtId="43" fontId="14" fillId="0" borderId="56" xfId="0" applyNumberFormat="1" applyFont="1" applyBorder="1" applyAlignment="1">
      <alignment horizontal="center" vertical="center" wrapText="1"/>
    </xf>
    <xf numFmtId="4" fontId="15" fillId="12" borderId="56" xfId="0" applyNumberFormat="1" applyFont="1" applyFill="1" applyBorder="1" applyAlignment="1">
      <alignment vertical="center"/>
    </xf>
    <xf numFmtId="4" fontId="18" fillId="12" borderId="56" xfId="0" applyNumberFormat="1" applyFont="1" applyFill="1" applyBorder="1" applyAlignment="1">
      <alignment vertical="center"/>
    </xf>
    <xf numFmtId="43" fontId="14" fillId="0" borderId="37" xfId="0" applyNumberFormat="1" applyFont="1" applyBorder="1" applyAlignment="1">
      <alignment horizontal="left" vertical="center" wrapText="1"/>
    </xf>
    <xf numFmtId="43" fontId="14" fillId="0" borderId="37" xfId="0" applyNumberFormat="1" applyFont="1" applyBorder="1" applyAlignment="1">
      <alignment horizontal="center" vertical="center" wrapText="1"/>
    </xf>
    <xf numFmtId="4" fontId="15" fillId="12" borderId="37" xfId="0" applyNumberFormat="1" applyFont="1" applyFill="1" applyBorder="1" applyAlignment="1">
      <alignment vertical="center"/>
    </xf>
    <xf numFmtId="0" fontId="14" fillId="12" borderId="57" xfId="0" applyFont="1" applyFill="1" applyBorder="1" applyAlignment="1">
      <alignment horizontal="center" vertical="center" wrapText="1"/>
    </xf>
    <xf numFmtId="0" fontId="14" fillId="12" borderId="37" xfId="0" applyFont="1" applyFill="1" applyBorder="1" applyAlignment="1">
      <alignment horizontal="center" vertical="center" wrapText="1"/>
    </xf>
    <xf numFmtId="49" fontId="14" fillId="12" borderId="37" xfId="0" applyNumberFormat="1" applyFont="1" applyFill="1" applyBorder="1" applyAlignment="1">
      <alignment horizontal="center" vertical="center"/>
    </xf>
    <xf numFmtId="4" fontId="15" fillId="12" borderId="50" xfId="0" applyNumberFormat="1" applyFont="1" applyFill="1" applyBorder="1" applyAlignment="1">
      <alignment vertical="center"/>
    </xf>
    <xf numFmtId="4" fontId="20" fillId="2" borderId="86" xfId="0" applyNumberFormat="1" applyFont="1" applyFill="1" applyBorder="1" applyAlignment="1">
      <alignment horizontal="right" vertical="center"/>
    </xf>
    <xf numFmtId="0" fontId="19" fillId="0" borderId="37" xfId="0" applyFont="1" applyBorder="1"/>
    <xf numFmtId="4" fontId="18" fillId="0" borderId="37" xfId="0" applyNumberFormat="1" applyFont="1" applyBorder="1"/>
    <xf numFmtId="43" fontId="19" fillId="0" borderId="44" xfId="0" applyNumberFormat="1" applyFont="1" applyBorder="1" applyAlignment="1">
      <alignment horizontal="left" vertical="center" wrapText="1"/>
    </xf>
    <xf numFmtId="43" fontId="19" fillId="0" borderId="44" xfId="0" applyNumberFormat="1" applyFont="1" applyBorder="1" applyAlignment="1">
      <alignment horizontal="center" vertical="center" wrapText="1"/>
    </xf>
    <xf numFmtId="0" fontId="19" fillId="0" borderId="50" xfId="0" applyFont="1" applyBorder="1"/>
    <xf numFmtId="0" fontId="13" fillId="0" borderId="53" xfId="0" applyFont="1" applyBorder="1" applyAlignment="1">
      <alignment horizontal="left" vertical="center" wrapText="1"/>
    </xf>
    <xf numFmtId="0" fontId="15" fillId="0" borderId="53" xfId="0" applyFont="1" applyBorder="1" applyAlignment="1">
      <alignment horizontal="center" vertical="center" wrapText="1"/>
    </xf>
    <xf numFmtId="0" fontId="16" fillId="0" borderId="87" xfId="0" applyFont="1" applyBorder="1" applyAlignment="1">
      <alignment horizontal="center" vertical="center"/>
    </xf>
    <xf numFmtId="0" fontId="14" fillId="0" borderId="53" xfId="0" applyFont="1" applyBorder="1" applyAlignment="1">
      <alignment horizontal="center" vertical="center" wrapText="1"/>
    </xf>
    <xf numFmtId="4" fontId="15" fillId="0" borderId="53" xfId="0" applyNumberFormat="1" applyFont="1" applyBorder="1" applyAlignment="1">
      <alignment vertical="center"/>
    </xf>
    <xf numFmtId="4" fontId="18" fillId="0" borderId="53" xfId="0" applyNumberFormat="1" applyFont="1" applyBorder="1" applyAlignment="1">
      <alignment vertical="center"/>
    </xf>
    <xf numFmtId="49" fontId="14" fillId="0" borderId="53" xfId="0" applyNumberFormat="1" applyFont="1" applyBorder="1" applyAlignment="1">
      <alignment horizontal="center" vertical="center"/>
    </xf>
    <xf numFmtId="0" fontId="14" fillId="0" borderId="57" xfId="0" applyFont="1" applyBorder="1" applyAlignment="1">
      <alignment horizontal="left" vertical="center" wrapText="1"/>
    </xf>
    <xf numFmtId="4" fontId="20" fillId="2" borderId="88" xfId="0" applyNumberFormat="1" applyFont="1" applyFill="1" applyBorder="1" applyAlignment="1">
      <alignment horizontal="right" vertical="center"/>
    </xf>
    <xf numFmtId="0" fontId="14" fillId="0" borderId="37" xfId="0" applyFont="1" applyBorder="1" applyAlignment="1">
      <alignment horizontal="left" vertical="center" wrapText="1"/>
    </xf>
    <xf numFmtId="0" fontId="14" fillId="0" borderId="50" xfId="0" applyFont="1" applyBorder="1"/>
    <xf numFmtId="0" fontId="14" fillId="0" borderId="37" xfId="0" applyFont="1" applyBorder="1"/>
    <xf numFmtId="0" fontId="14" fillId="0" borderId="44" xfId="0" applyFont="1" applyBorder="1"/>
    <xf numFmtId="0" fontId="16" fillId="0" borderId="55" xfId="0" applyFont="1" applyBorder="1" applyAlignment="1">
      <alignment horizontal="center"/>
    </xf>
    <xf numFmtId="4" fontId="24" fillId="0" borderId="56" xfId="0" applyNumberFormat="1" applyFont="1" applyBorder="1"/>
    <xf numFmtId="4" fontId="20" fillId="2" borderId="59" xfId="0" applyNumberFormat="1" applyFont="1" applyFill="1" applyBorder="1" applyAlignment="1">
      <alignment horizontal="right" vertical="center"/>
    </xf>
    <xf numFmtId="4" fontId="18" fillId="12" borderId="37" xfId="0" applyNumberFormat="1" applyFont="1" applyFill="1" applyBorder="1" applyAlignment="1">
      <alignment horizontal="right" vertical="center"/>
    </xf>
    <xf numFmtId="0" fontId="14" fillId="0" borderId="50" xfId="0" applyFont="1" applyBorder="1" applyAlignment="1">
      <alignment horizontal="left" vertical="center" wrapText="1"/>
    </xf>
    <xf numFmtId="0" fontId="15" fillId="0" borderId="40" xfId="0" applyFont="1" applyBorder="1" applyAlignment="1">
      <alignment vertical="center" wrapText="1"/>
    </xf>
    <xf numFmtId="0" fontId="15" fillId="0" borderId="56" xfId="0" applyFont="1" applyBorder="1" applyAlignment="1">
      <alignment vertical="center" wrapText="1"/>
    </xf>
    <xf numFmtId="0" fontId="14" fillId="0" borderId="37" xfId="0" applyFont="1" applyBorder="1" applyAlignment="1">
      <alignment vertical="center" wrapText="1"/>
    </xf>
    <xf numFmtId="0" fontId="15" fillId="0" borderId="37" xfId="0" applyFont="1" applyBorder="1" applyAlignment="1">
      <alignment vertical="center" wrapText="1"/>
    </xf>
    <xf numFmtId="4" fontId="20" fillId="2" borderId="64" xfId="0" applyNumberFormat="1" applyFont="1" applyFill="1" applyBorder="1" applyAlignment="1">
      <alignment horizontal="right" vertical="center"/>
    </xf>
    <xf numFmtId="0" fontId="18" fillId="0" borderId="37" xfId="0" applyFont="1" applyBorder="1"/>
    <xf numFmtId="0" fontId="17" fillId="0" borderId="37" xfId="0" applyFont="1" applyBorder="1"/>
    <xf numFmtId="0" fontId="15" fillId="12" borderId="53" xfId="0" applyFont="1" applyFill="1" applyBorder="1" applyAlignment="1">
      <alignment horizontal="center" vertical="center" wrapText="1"/>
    </xf>
    <xf numFmtId="4" fontId="18" fillId="0" borderId="37" xfId="0" applyNumberFormat="1" applyFont="1" applyBorder="1" applyAlignment="1">
      <alignment vertical="center"/>
    </xf>
    <xf numFmtId="4" fontId="15" fillId="12" borderId="40" xfId="0" applyNumberFormat="1" applyFont="1" applyFill="1" applyBorder="1"/>
    <xf numFmtId="0" fontId="13" fillId="0" borderId="90" xfId="0" applyFont="1" applyBorder="1" applyAlignment="1">
      <alignment horizontal="left" vertical="center" wrapText="1"/>
    </xf>
    <xf numFmtId="0" fontId="15" fillId="12" borderId="90" xfId="0" applyFont="1" applyFill="1" applyBorder="1" applyAlignment="1">
      <alignment horizontal="center" vertical="center" wrapText="1"/>
    </xf>
    <xf numFmtId="0" fontId="16" fillId="0" borderId="92" xfId="0" applyFont="1" applyBorder="1" applyAlignment="1">
      <alignment horizontal="center" vertical="center"/>
    </xf>
    <xf numFmtId="0" fontId="15" fillId="0" borderId="90" xfId="0" applyFont="1" applyBorder="1" applyAlignment="1">
      <alignment horizontal="center" vertical="center" wrapText="1"/>
    </xf>
    <xf numFmtId="0" fontId="14" fillId="0" borderId="90" xfId="0" applyFont="1" applyBorder="1" applyAlignment="1">
      <alignment horizontal="center" vertical="center" wrapText="1"/>
    </xf>
    <xf numFmtId="4" fontId="15" fillId="0" borderId="90" xfId="0" applyNumberFormat="1" applyFont="1" applyBorder="1" applyAlignment="1">
      <alignment vertical="center"/>
    </xf>
    <xf numFmtId="4" fontId="18" fillId="0" borderId="90" xfId="0" applyNumberFormat="1" applyFont="1" applyBorder="1" applyAlignment="1">
      <alignment vertical="center"/>
    </xf>
    <xf numFmtId="49" fontId="14" fillId="0" borderId="90" xfId="0" applyNumberFormat="1" applyFont="1" applyBorder="1" applyAlignment="1">
      <alignment horizontal="center" vertical="center"/>
    </xf>
    <xf numFmtId="0" fontId="14" fillId="0" borderId="93" xfId="0" applyFont="1" applyBorder="1" applyAlignment="1">
      <alignment horizontal="left" vertical="center" wrapText="1"/>
    </xf>
    <xf numFmtId="4" fontId="20" fillId="2" borderId="94" xfId="0" applyNumberFormat="1" applyFont="1" applyFill="1" applyBorder="1" applyAlignment="1">
      <alignment horizontal="right" vertical="center"/>
    </xf>
    <xf numFmtId="4" fontId="20" fillId="2" borderId="96" xfId="0" applyNumberFormat="1" applyFont="1" applyFill="1" applyBorder="1" applyAlignment="1">
      <alignment horizontal="left" vertical="center"/>
    </xf>
    <xf numFmtId="4" fontId="20" fillId="2" borderId="97" xfId="0" applyNumberFormat="1" applyFont="1" applyFill="1" applyBorder="1" applyAlignment="1">
      <alignment horizontal="right" vertical="center"/>
    </xf>
    <xf numFmtId="0" fontId="25" fillId="0" borderId="0" xfId="0" applyFont="1" applyAlignment="1">
      <alignment vertical="center" wrapText="1"/>
    </xf>
    <xf numFmtId="0" fontId="26" fillId="0" borderId="0" xfId="0" applyFont="1" applyAlignment="1">
      <alignment horizontal="left" vertical="center" wrapText="1"/>
    </xf>
    <xf numFmtId="0" fontId="26" fillId="0" borderId="0" xfId="0" applyFont="1" applyAlignment="1">
      <alignment vertical="center" wrapText="1"/>
    </xf>
    <xf numFmtId="3" fontId="26" fillId="0" borderId="0" xfId="0" applyNumberFormat="1" applyFont="1" applyAlignment="1">
      <alignment vertical="center" wrapText="1"/>
    </xf>
    <xf numFmtId="0" fontId="27" fillId="0" borderId="0" xfId="0" applyFont="1" applyAlignment="1">
      <alignment horizontal="left" vertical="center" wrapText="1"/>
    </xf>
    <xf numFmtId="165" fontId="28" fillId="0" borderId="0" xfId="0" applyNumberFormat="1" applyFont="1" applyAlignment="1">
      <alignment horizontal="left" vertical="center" wrapText="1"/>
    </xf>
    <xf numFmtId="0" fontId="25" fillId="0" borderId="0" xfId="0" applyFont="1" applyAlignment="1">
      <alignment vertical="top" wrapText="1"/>
    </xf>
    <xf numFmtId="165" fontId="28" fillId="0" borderId="0" xfId="0" applyNumberFormat="1" applyFont="1" applyAlignment="1">
      <alignment horizontal="left" vertical="top" wrapText="1"/>
    </xf>
    <xf numFmtId="0" fontId="26" fillId="0" borderId="0" xfId="0" applyFont="1" applyAlignment="1">
      <alignment vertical="center"/>
    </xf>
    <xf numFmtId="0" fontId="2" fillId="0" borderId="0" xfId="0" applyFont="1" applyAlignment="1">
      <alignment vertical="center" wrapText="1"/>
    </xf>
    <xf numFmtId="0" fontId="21" fillId="0" borderId="0" xfId="0" applyFont="1" applyAlignment="1">
      <alignment horizontal="right" vertical="center" wrapText="1"/>
    </xf>
    <xf numFmtId="0" fontId="26" fillId="0" borderId="0" xfId="0" applyFont="1" applyAlignment="1">
      <alignment horizontal="left" vertical="center"/>
    </xf>
    <xf numFmtId="0" fontId="29" fillId="2" borderId="99" xfId="0" applyFont="1" applyFill="1" applyBorder="1" applyAlignment="1">
      <alignment horizontal="center" vertical="center" wrapText="1"/>
    </xf>
    <xf numFmtId="0" fontId="29" fillId="2" borderId="100" xfId="0" applyFont="1" applyFill="1" applyBorder="1" applyAlignment="1">
      <alignment horizontal="center" vertical="center" wrapText="1"/>
    </xf>
    <xf numFmtId="49" fontId="29" fillId="2" borderId="101" xfId="0" applyNumberFormat="1" applyFont="1" applyFill="1" applyBorder="1" applyAlignment="1">
      <alignment horizontal="center" vertical="center" wrapText="1"/>
    </xf>
    <xf numFmtId="0" fontId="28" fillId="0" borderId="102" xfId="0" applyFont="1" applyBorder="1" applyAlignment="1">
      <alignment horizontal="center" vertical="center"/>
    </xf>
    <xf numFmtId="164" fontId="15" fillId="0" borderId="104" xfId="0" applyNumberFormat="1" applyFont="1" applyBorder="1" applyAlignment="1">
      <alignment horizontal="right" vertical="center"/>
    </xf>
    <xf numFmtId="164" fontId="2" fillId="0" borderId="0" xfId="0" applyNumberFormat="1" applyFont="1" applyAlignment="1">
      <alignment vertical="center" wrapText="1"/>
    </xf>
    <xf numFmtId="0" fontId="28" fillId="0" borderId="102" xfId="0" applyFont="1" applyBorder="1" applyAlignment="1">
      <alignment horizontal="center" vertical="center"/>
    </xf>
    <xf numFmtId="0" fontId="30" fillId="2" borderId="105" xfId="0" applyFont="1" applyFill="1" applyBorder="1" applyAlignment="1">
      <alignment horizontal="center" vertical="center" wrapText="1"/>
    </xf>
    <xf numFmtId="164" fontId="18" fillId="2" borderId="107" xfId="0" applyNumberFormat="1" applyFont="1" applyFill="1" applyBorder="1" applyAlignment="1">
      <alignment horizontal="right" vertical="center" wrapText="1"/>
    </xf>
    <xf numFmtId="0" fontId="31" fillId="0" borderId="0" xfId="0" applyFont="1" applyAlignment="1">
      <alignment vertical="center" wrapText="1"/>
    </xf>
    <xf numFmtId="0" fontId="32" fillId="0" borderId="108" xfId="0" applyFont="1" applyBorder="1" applyAlignment="1">
      <alignment vertical="center" wrapText="1"/>
    </xf>
    <xf numFmtId="0" fontId="32" fillId="0" borderId="109" xfId="0" applyFont="1" applyBorder="1" applyAlignment="1">
      <alignment vertical="center" wrapText="1"/>
    </xf>
    <xf numFmtId="0" fontId="32" fillId="0" borderId="110" xfId="0" applyFont="1" applyBorder="1" applyAlignment="1">
      <alignment vertical="center" wrapText="1"/>
    </xf>
    <xf numFmtId="0" fontId="2" fillId="0" borderId="112" xfId="0" applyFont="1" applyBorder="1"/>
    <xf numFmtId="164" fontId="15" fillId="0" borderId="112" xfId="0" applyNumberFormat="1" applyFont="1" applyBorder="1" applyAlignment="1">
      <alignment horizontal="right"/>
    </xf>
    <xf numFmtId="164" fontId="15" fillId="0" borderId="115" xfId="0" applyNumberFormat="1" applyFont="1" applyBorder="1" applyAlignment="1">
      <alignment horizontal="right"/>
    </xf>
    <xf numFmtId="164" fontId="15" fillId="0" borderId="117" xfId="0" applyNumberFormat="1" applyFont="1" applyBorder="1" applyAlignment="1">
      <alignment horizontal="right"/>
    </xf>
    <xf numFmtId="164" fontId="15" fillId="0" borderId="115" xfId="0" applyNumberFormat="1" applyFont="1" applyBorder="1" applyAlignment="1">
      <alignment horizontal="right" vertical="center" wrapText="1"/>
    </xf>
    <xf numFmtId="44" fontId="2" fillId="0" borderId="0" xfId="0" applyNumberFormat="1" applyFont="1" applyAlignment="1">
      <alignment vertical="center" wrapText="1"/>
    </xf>
    <xf numFmtId="0" fontId="17" fillId="0" borderId="118" xfId="0" applyFont="1" applyBorder="1" applyAlignment="1">
      <alignment horizontal="left" vertical="center" wrapText="1"/>
    </xf>
    <xf numFmtId="0" fontId="17" fillId="0" borderId="1" xfId="0" applyFont="1" applyBorder="1" applyAlignment="1">
      <alignment horizontal="left" vertical="center" wrapText="1"/>
    </xf>
    <xf numFmtId="39" fontId="35" fillId="0" borderId="98" xfId="0" applyNumberFormat="1" applyFont="1" applyBorder="1" applyAlignment="1">
      <alignment horizontal="right" vertical="center" wrapText="1"/>
    </xf>
    <xf numFmtId="0" fontId="37" fillId="13" borderId="121" xfId="0" applyFont="1" applyFill="1" applyBorder="1" applyAlignment="1">
      <alignment horizontal="center" vertical="center" wrapText="1"/>
    </xf>
    <xf numFmtId="0" fontId="37" fillId="13" borderId="122" xfId="0" applyFont="1" applyFill="1" applyBorder="1" applyAlignment="1">
      <alignment horizontal="center" vertical="center" wrapText="1"/>
    </xf>
    <xf numFmtId="0" fontId="14" fillId="0" borderId="123" xfId="0" applyFont="1" applyBorder="1" applyAlignment="1">
      <alignment horizontal="left" vertical="center" wrapText="1"/>
    </xf>
    <xf numFmtId="0" fontId="14" fillId="0" borderId="124" xfId="0" applyFont="1" applyBorder="1" applyAlignment="1">
      <alignment horizontal="left" vertical="center" wrapText="1"/>
    </xf>
    <xf numFmtId="0" fontId="14" fillId="0" borderId="125" xfId="0" applyFont="1" applyBorder="1" applyAlignment="1">
      <alignment horizontal="left" vertical="center" wrapText="1"/>
    </xf>
    <xf numFmtId="0" fontId="14" fillId="0" borderId="126" xfId="0" applyFont="1" applyBorder="1" applyAlignment="1">
      <alignment horizontal="left" vertical="center" wrapText="1"/>
    </xf>
    <xf numFmtId="0" fontId="39" fillId="14" borderId="127" xfId="0" applyFont="1" applyFill="1" applyBorder="1" applyAlignment="1">
      <alignment horizontal="center" vertical="center" wrapText="1"/>
    </xf>
    <xf numFmtId="0" fontId="39" fillId="14" borderId="128" xfId="0" applyFont="1" applyFill="1" applyBorder="1" applyAlignment="1">
      <alignment horizontal="center" vertical="center" wrapText="1"/>
    </xf>
    <xf numFmtId="0" fontId="40" fillId="0" borderId="130" xfId="0" applyFont="1" applyBorder="1" applyAlignment="1">
      <alignment horizontal="left" vertical="center" wrapText="1"/>
    </xf>
    <xf numFmtId="0" fontId="41" fillId="0" borderId="0" xfId="0" applyFont="1" applyAlignment="1">
      <alignment vertical="center"/>
    </xf>
    <xf numFmtId="0" fontId="8" fillId="0" borderId="103" xfId="0" applyFont="1" applyBorder="1" applyAlignment="1">
      <alignment horizontal="center" vertical="center"/>
    </xf>
    <xf numFmtId="0" fontId="33" fillId="0" borderId="103" xfId="0" applyFont="1" applyBorder="1" applyAlignment="1">
      <alignment horizontal="center" vertical="center"/>
    </xf>
    <xf numFmtId="0" fontId="37" fillId="13" borderId="136" xfId="0" applyFont="1" applyFill="1" applyBorder="1" applyAlignment="1">
      <alignment horizontal="center" vertical="center" wrapText="1"/>
    </xf>
    <xf numFmtId="0" fontId="37" fillId="13" borderId="137" xfId="0" applyFont="1" applyFill="1" applyBorder="1" applyAlignment="1">
      <alignment horizontal="center" vertical="center" wrapText="1"/>
    </xf>
    <xf numFmtId="0" fontId="42" fillId="13" borderId="137" xfId="0" applyFont="1" applyFill="1" applyBorder="1" applyAlignment="1">
      <alignment horizontal="center" vertical="center" wrapText="1"/>
    </xf>
    <xf numFmtId="0" fontId="42" fillId="13" borderId="136" xfId="0" applyFont="1" applyFill="1" applyBorder="1" applyAlignment="1">
      <alignment horizontal="center" vertical="center" wrapText="1"/>
    </xf>
    <xf numFmtId="0" fontId="43" fillId="13" borderId="137" xfId="0" applyFont="1" applyFill="1" applyBorder="1" applyAlignment="1">
      <alignment horizontal="center" vertical="center" wrapText="1"/>
    </xf>
    <xf numFmtId="0" fontId="31" fillId="0" borderId="138" xfId="0" applyFont="1" applyBorder="1" applyAlignment="1">
      <alignment horizontal="left" vertical="center" wrapText="1"/>
    </xf>
    <xf numFmtId="0" fontId="2" fillId="0" borderId="139" xfId="0" applyFont="1" applyBorder="1" applyAlignment="1">
      <alignment horizontal="left" vertical="center" wrapText="1"/>
    </xf>
    <xf numFmtId="0" fontId="14" fillId="0" borderId="138" xfId="0" applyFont="1" applyBorder="1" applyAlignment="1">
      <alignment horizontal="left" vertical="center" wrapText="1"/>
    </xf>
    <xf numFmtId="0" fontId="14" fillId="0" borderId="139" xfId="0" applyFont="1" applyBorder="1" applyAlignment="1">
      <alignment horizontal="left" vertical="center" wrapText="1"/>
    </xf>
    <xf numFmtId="0" fontId="31" fillId="0" borderId="140" xfId="0" applyFont="1" applyBorder="1" applyAlignment="1">
      <alignment horizontal="left" vertical="center" wrapText="1"/>
    </xf>
    <xf numFmtId="0" fontId="31" fillId="0" borderId="141" xfId="0" applyFont="1" applyBorder="1" applyAlignment="1">
      <alignment horizontal="left" vertical="center" wrapText="1"/>
    </xf>
    <xf numFmtId="0" fontId="14" fillId="0" borderId="140" xfId="0" applyFont="1" applyBorder="1" applyAlignment="1">
      <alignment horizontal="left" vertical="center" wrapText="1"/>
    </xf>
    <xf numFmtId="0" fontId="2" fillId="0" borderId="0" xfId="0" applyFont="1" applyAlignment="1">
      <alignment horizontal="left" vertical="center"/>
    </xf>
    <xf numFmtId="0" fontId="14" fillId="0" borderId="141" xfId="0" applyFont="1" applyBorder="1" applyAlignment="1">
      <alignment horizontal="left" vertical="center" wrapText="1"/>
    </xf>
    <xf numFmtId="0" fontId="2" fillId="0" borderId="0" xfId="0" applyFont="1" applyAlignment="1">
      <alignment horizontal="left" vertical="center" wrapText="1"/>
    </xf>
    <xf numFmtId="0" fontId="14" fillId="0" borderId="142" xfId="0" applyFont="1" applyBorder="1" applyAlignment="1">
      <alignment horizontal="left" vertical="center" wrapText="1"/>
    </xf>
    <xf numFmtId="0" fontId="44" fillId="0" borderId="0" xfId="0" applyFont="1" applyAlignment="1">
      <alignment vertical="center"/>
    </xf>
    <xf numFmtId="0" fontId="45" fillId="0" borderId="0" xfId="0" applyFont="1" applyAlignment="1">
      <alignment vertical="center" wrapText="1"/>
    </xf>
    <xf numFmtId="0" fontId="26" fillId="0" borderId="143" xfId="0" applyFont="1" applyBorder="1" applyAlignment="1">
      <alignment horizontal="left" vertical="center" wrapText="1"/>
    </xf>
    <xf numFmtId="0" fontId="26" fillId="0" borderId="141" xfId="0" applyFont="1" applyBorder="1" applyAlignment="1">
      <alignment horizontal="left" vertical="center" wrapText="1"/>
    </xf>
    <xf numFmtId="0" fontId="26" fillId="0" borderId="125" xfId="0" applyFont="1" applyBorder="1" applyAlignment="1">
      <alignment horizontal="left" vertical="center" wrapText="1"/>
    </xf>
    <xf numFmtId="0" fontId="46" fillId="15" borderId="127" xfId="0" applyFont="1" applyFill="1" applyBorder="1" applyAlignment="1">
      <alignment horizontal="center" vertical="center" wrapText="1"/>
    </xf>
    <xf numFmtId="0" fontId="47" fillId="0" borderId="130" xfId="0" applyFont="1" applyBorder="1" applyAlignment="1">
      <alignment horizontal="left" vertical="center" wrapText="1"/>
    </xf>
    <xf numFmtId="9" fontId="28" fillId="0" borderId="130" xfId="0" applyNumberFormat="1" applyFont="1" applyBorder="1" applyAlignment="1">
      <alignment horizontal="center" vertical="center" wrapText="1"/>
    </xf>
    <xf numFmtId="9" fontId="28" fillId="6" borderId="144" xfId="0" applyNumberFormat="1" applyFont="1" applyFill="1" applyBorder="1" applyAlignment="1">
      <alignment horizontal="center" vertical="center" wrapText="1"/>
    </xf>
    <xf numFmtId="0" fontId="47" fillId="0" borderId="127" xfId="0" applyFont="1" applyBorder="1" applyAlignment="1">
      <alignment horizontal="left" vertical="center" wrapText="1"/>
    </xf>
    <xf numFmtId="0" fontId="28" fillId="0" borderId="127" xfId="0" applyFont="1" applyBorder="1" applyAlignment="1">
      <alignment horizontal="center" vertical="center" wrapText="1"/>
    </xf>
    <xf numFmtId="0" fontId="28" fillId="6" borderId="127" xfId="0" applyFont="1" applyFill="1" applyBorder="1" applyAlignment="1">
      <alignment horizontal="center" vertical="center" wrapText="1"/>
    </xf>
    <xf numFmtId="9" fontId="28" fillId="0" borderId="127" xfId="0" applyNumberFormat="1" applyFont="1" applyBorder="1" applyAlignment="1">
      <alignment horizontal="center" vertical="center" wrapText="1"/>
    </xf>
    <xf numFmtId="0" fontId="28" fillId="0" borderId="130" xfId="0" applyFont="1" applyBorder="1" applyAlignment="1">
      <alignment horizontal="center" vertical="center" wrapText="1"/>
    </xf>
    <xf numFmtId="0" fontId="28" fillId="6" borderId="144" xfId="0" applyFont="1" applyFill="1" applyBorder="1" applyAlignment="1">
      <alignment horizontal="center" vertical="center" wrapText="1"/>
    </xf>
    <xf numFmtId="0" fontId="28" fillId="12" borderId="144" xfId="0" applyFont="1" applyFill="1" applyBorder="1" applyAlignment="1">
      <alignment horizontal="center" vertical="center" wrapText="1"/>
    </xf>
    <xf numFmtId="0" fontId="14" fillId="16" borderId="40" xfId="0" applyFont="1" applyFill="1" applyBorder="1" applyAlignment="1">
      <alignment horizontal="left" vertical="center" wrapText="1"/>
    </xf>
    <xf numFmtId="0" fontId="15" fillId="16" borderId="40" xfId="0" applyFont="1" applyFill="1" applyBorder="1" applyAlignment="1">
      <alignment horizontal="center" vertical="center" wrapText="1"/>
    </xf>
    <xf numFmtId="0" fontId="14" fillId="16" borderId="40" xfId="0" applyFont="1" applyFill="1" applyBorder="1" applyAlignment="1">
      <alignment horizontal="center" vertical="center" wrapText="1"/>
    </xf>
    <xf numFmtId="0" fontId="19" fillId="0" borderId="103" xfId="0" applyFont="1" applyBorder="1" applyAlignment="1">
      <alignment horizontal="left" vertical="center" indent="1"/>
    </xf>
    <xf numFmtId="0" fontId="19" fillId="0" borderId="103" xfId="0" applyFont="1" applyBorder="1" applyAlignment="1">
      <alignment horizontal="left" vertical="center" wrapText="1" indent="1"/>
    </xf>
    <xf numFmtId="0" fontId="17" fillId="2" borderId="106" xfId="0" applyFont="1" applyFill="1" applyBorder="1" applyAlignment="1">
      <alignment horizontal="left" vertical="center" wrapText="1" indent="1"/>
    </xf>
    <xf numFmtId="0" fontId="33" fillId="0" borderId="111" xfId="0" applyFont="1" applyBorder="1" applyAlignment="1">
      <alignment horizontal="left" vertical="center" indent="1"/>
    </xf>
    <xf numFmtId="0" fontId="2" fillId="0" borderId="0" xfId="0" applyFont="1" applyAlignment="1">
      <alignment horizontal="left" indent="1"/>
    </xf>
    <xf numFmtId="0" fontId="19" fillId="0" borderId="111" xfId="0" applyFont="1" applyBorder="1" applyAlignment="1">
      <alignment horizontal="left" vertical="center" wrapText="1" indent="1"/>
    </xf>
    <xf numFmtId="0" fontId="19" fillId="0" borderId="0" xfId="0" applyFont="1" applyAlignment="1">
      <alignment horizontal="left" vertical="center" wrapText="1" indent="1"/>
    </xf>
    <xf numFmtId="0" fontId="19" fillId="0" borderId="113" xfId="0" applyFont="1" applyBorder="1" applyAlignment="1">
      <alignment horizontal="left" vertical="center" wrapText="1" indent="1"/>
    </xf>
    <xf numFmtId="0" fontId="19" fillId="0" borderId="114" xfId="0" applyFont="1" applyBorder="1" applyAlignment="1">
      <alignment horizontal="left" vertical="center" wrapText="1" indent="1"/>
    </xf>
    <xf numFmtId="0" fontId="19" fillId="0" borderId="116" xfId="0" applyFont="1" applyBorder="1" applyAlignment="1">
      <alignment horizontal="left" vertical="center" wrapText="1" indent="1"/>
    </xf>
    <xf numFmtId="0" fontId="17" fillId="0" borderId="111" xfId="0" applyFont="1" applyBorder="1" applyAlignment="1">
      <alignment horizontal="left" vertical="center" wrapText="1" indent="1"/>
    </xf>
    <xf numFmtId="0" fontId="17" fillId="0" borderId="0" xfId="0" applyFont="1" applyAlignment="1">
      <alignment horizontal="left" vertical="center" wrapText="1" indent="1"/>
    </xf>
    <xf numFmtId="0" fontId="13" fillId="2" borderId="63" xfId="0" applyFont="1" applyFill="1" applyBorder="1" applyAlignment="1">
      <alignment horizontal="left" vertical="center" wrapText="1" indent="1"/>
    </xf>
    <xf numFmtId="0" fontId="13" fillId="0" borderId="69" xfId="0" applyFont="1" applyBorder="1" applyAlignment="1">
      <alignment horizontal="left" vertical="center" wrapText="1" indent="1"/>
    </xf>
    <xf numFmtId="0" fontId="14" fillId="0" borderId="70" xfId="0" applyFont="1" applyBorder="1" applyAlignment="1">
      <alignment horizontal="left" vertical="center" wrapText="1" indent="1"/>
    </xf>
    <xf numFmtId="0" fontId="13" fillId="0" borderId="70" xfId="0" applyFont="1" applyBorder="1" applyAlignment="1">
      <alignment horizontal="left" vertical="center" wrapText="1" indent="1"/>
    </xf>
    <xf numFmtId="0" fontId="13" fillId="0" borderId="52" xfId="0" applyFont="1" applyBorder="1" applyAlignment="1">
      <alignment horizontal="left" vertical="center" wrapText="1" indent="1"/>
    </xf>
    <xf numFmtId="0" fontId="14" fillId="0" borderId="53" xfId="0" applyFont="1" applyBorder="1" applyAlignment="1">
      <alignment horizontal="left" vertical="center" wrapText="1" indent="1"/>
    </xf>
    <xf numFmtId="0" fontId="13" fillId="0" borderId="53" xfId="0" applyFont="1" applyBorder="1" applyAlignment="1">
      <alignment horizontal="left" vertical="center" wrapText="1" indent="1"/>
    </xf>
    <xf numFmtId="0" fontId="14" fillId="12" borderId="53" xfId="0" applyFont="1" applyFill="1" applyBorder="1" applyAlignment="1">
      <alignment horizontal="left" vertical="center" wrapText="1" indent="1"/>
    </xf>
    <xf numFmtId="0" fontId="13" fillId="0" borderId="89" xfId="0" applyFont="1" applyBorder="1" applyAlignment="1">
      <alignment horizontal="left" vertical="center" wrapText="1" indent="1"/>
    </xf>
    <xf numFmtId="0" fontId="14" fillId="0" borderId="90" xfId="0" applyFont="1" applyBorder="1" applyAlignment="1">
      <alignment horizontal="left" vertical="center" wrapText="1" indent="1"/>
    </xf>
    <xf numFmtId="0" fontId="13" fillId="0" borderId="90" xfId="0" applyFont="1" applyBorder="1" applyAlignment="1">
      <alignment horizontal="left" vertical="center" wrapText="1" indent="1"/>
    </xf>
    <xf numFmtId="0" fontId="14" fillId="12" borderId="90" xfId="0" applyFont="1" applyFill="1" applyBorder="1" applyAlignment="1">
      <alignment horizontal="left" vertical="center" wrapText="1" indent="1"/>
    </xf>
    <xf numFmtId="0" fontId="14" fillId="0" borderId="71" xfId="0" applyFont="1" applyBorder="1" applyAlignment="1">
      <alignment horizontal="left" vertical="center" wrapText="1" indent="1"/>
    </xf>
    <xf numFmtId="0" fontId="14" fillId="0" borderId="54"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40" xfId="0" applyFont="1" applyBorder="1" applyAlignment="1">
      <alignment horizontal="left" vertical="center" wrapText="1" indent="1"/>
    </xf>
    <xf numFmtId="0" fontId="14" fillId="0" borderId="44" xfId="0" applyFont="1" applyBorder="1" applyAlignment="1">
      <alignment horizontal="left" indent="1"/>
    </xf>
    <xf numFmtId="0" fontId="14" fillId="0" borderId="44" xfId="0" applyFont="1" applyBorder="1" applyAlignment="1">
      <alignment horizontal="left" vertical="center" wrapText="1" indent="1"/>
    </xf>
    <xf numFmtId="0" fontId="14" fillId="12" borderId="54" xfId="0" applyFont="1" applyFill="1" applyBorder="1" applyAlignment="1">
      <alignment horizontal="left" vertical="center" wrapText="1" indent="1"/>
    </xf>
    <xf numFmtId="0" fontId="14" fillId="12" borderId="91" xfId="0" applyFont="1" applyFill="1" applyBorder="1" applyAlignment="1">
      <alignment horizontal="left" vertical="center" wrapText="1" indent="1"/>
    </xf>
    <xf numFmtId="0" fontId="13" fillId="0" borderId="37" xfId="0" applyFont="1" applyBorder="1" applyAlignment="1">
      <alignment horizontal="left" vertical="center" wrapText="1" indent="1"/>
    </xf>
    <xf numFmtId="0" fontId="13" fillId="0" borderId="50" xfId="0" applyFont="1" applyBorder="1" applyAlignment="1">
      <alignment horizontal="left" vertical="center" wrapText="1" indent="1"/>
    </xf>
    <xf numFmtId="0" fontId="14" fillId="0" borderId="56" xfId="0" applyFont="1" applyBorder="1" applyAlignment="1">
      <alignment horizontal="left" vertical="center" wrapText="1" indent="1"/>
    </xf>
    <xf numFmtId="0" fontId="14" fillId="0" borderId="50" xfId="0" applyFont="1" applyBorder="1" applyAlignment="1">
      <alignment horizontal="left" indent="1"/>
    </xf>
    <xf numFmtId="0" fontId="14" fillId="0" borderId="40" xfId="0" applyFont="1" applyBorder="1" applyAlignment="1">
      <alignment horizontal="left" indent="1"/>
    </xf>
    <xf numFmtId="0" fontId="14" fillId="0" borderId="56" xfId="0" applyFont="1" applyBorder="1" applyAlignment="1">
      <alignment horizontal="left" indent="1"/>
    </xf>
    <xf numFmtId="0" fontId="14" fillId="0" borderId="37" xfId="0" applyFont="1" applyBorder="1" applyAlignment="1">
      <alignment horizontal="left" indent="1"/>
    </xf>
    <xf numFmtId="0" fontId="14" fillId="16" borderId="40" xfId="0" applyFont="1" applyFill="1" applyBorder="1" applyAlignment="1">
      <alignment horizontal="left" vertical="center" wrapText="1" indent="1"/>
    </xf>
    <xf numFmtId="0" fontId="13" fillId="0" borderId="40" xfId="0" applyFont="1" applyBorder="1" applyAlignment="1">
      <alignment horizontal="left" vertical="center" wrapText="1" indent="1"/>
    </xf>
    <xf numFmtId="0" fontId="13" fillId="0" borderId="56" xfId="0" applyFont="1" applyBorder="1" applyAlignment="1">
      <alignment horizontal="left" vertical="center" wrapText="1" indent="1"/>
    </xf>
    <xf numFmtId="0" fontId="13" fillId="0" borderId="44" xfId="0" applyFont="1" applyBorder="1" applyAlignment="1">
      <alignment horizontal="left" vertical="center" wrapText="1" indent="1"/>
    </xf>
    <xf numFmtId="4" fontId="13" fillId="12" borderId="40" xfId="0" applyNumberFormat="1" applyFont="1" applyFill="1" applyBorder="1" applyAlignment="1">
      <alignment horizontal="left" vertical="center" wrapText="1" indent="1"/>
    </xf>
    <xf numFmtId="4" fontId="13" fillId="12" borderId="56" xfId="0" applyNumberFormat="1" applyFont="1" applyFill="1" applyBorder="1" applyAlignment="1">
      <alignment horizontal="left" vertical="center" wrapText="1" indent="1"/>
    </xf>
    <xf numFmtId="0" fontId="14" fillId="0" borderId="70" xfId="0" applyFont="1" applyBorder="1" applyAlignment="1">
      <alignment horizontal="left" indent="1"/>
    </xf>
    <xf numFmtId="0" fontId="13" fillId="0" borderId="81" xfId="0" applyFont="1" applyBorder="1" applyAlignment="1">
      <alignment horizontal="left" vertical="center" wrapText="1" indent="1"/>
    </xf>
    <xf numFmtId="0" fontId="14" fillId="12" borderId="40" xfId="0" applyFont="1" applyFill="1" applyBorder="1" applyAlignment="1">
      <alignment horizontal="left" vertical="center" wrapText="1" indent="1"/>
    </xf>
    <xf numFmtId="0" fontId="14" fillId="12" borderId="44" xfId="0" applyFont="1" applyFill="1" applyBorder="1" applyAlignment="1">
      <alignment horizontal="left" vertical="center" wrapText="1" indent="1"/>
    </xf>
    <xf numFmtId="0" fontId="14" fillId="12" borderId="56" xfId="0" applyFont="1" applyFill="1" applyBorder="1" applyAlignment="1">
      <alignment horizontal="left" vertical="center" wrapText="1" indent="1"/>
    </xf>
    <xf numFmtId="43" fontId="14" fillId="0" borderId="40" xfId="0" applyNumberFormat="1" applyFont="1" applyBorder="1" applyAlignment="1">
      <alignment horizontal="left" vertical="center" wrapText="1" indent="1"/>
    </xf>
    <xf numFmtId="43" fontId="14" fillId="0" borderId="44" xfId="0" applyNumberFormat="1" applyFont="1" applyBorder="1" applyAlignment="1">
      <alignment horizontal="left" vertical="center" wrapText="1" indent="1"/>
    </xf>
    <xf numFmtId="43" fontId="14" fillId="0" borderId="56" xfId="0" applyNumberFormat="1" applyFont="1" applyBorder="1" applyAlignment="1">
      <alignment horizontal="left" vertical="center" wrapText="1" indent="1"/>
    </xf>
    <xf numFmtId="43" fontId="14" fillId="0" borderId="37" xfId="0" applyNumberFormat="1" applyFont="1" applyBorder="1" applyAlignment="1">
      <alignment horizontal="left" vertical="center" wrapText="1" indent="1"/>
    </xf>
    <xf numFmtId="0" fontId="17" fillId="0" borderId="37" xfId="0" applyFont="1" applyBorder="1" applyAlignment="1">
      <alignment horizontal="left" vertical="center" wrapText="1" indent="1"/>
    </xf>
    <xf numFmtId="0" fontId="14" fillId="0" borderId="50" xfId="0" applyFont="1" applyBorder="1" applyAlignment="1">
      <alignment horizontal="left" vertical="center" wrapText="1" indent="1"/>
    </xf>
    <xf numFmtId="0" fontId="14" fillId="0" borderId="73" xfId="0" applyFont="1" applyBorder="1" applyAlignment="1">
      <alignment horizontal="left" vertical="center" wrapText="1" indent="1"/>
    </xf>
    <xf numFmtId="4" fontId="20" fillId="2" borderId="76" xfId="0" applyNumberFormat="1" applyFont="1" applyFill="1" applyBorder="1" applyAlignment="1">
      <alignment horizontal="left" vertical="center" indent="1"/>
    </xf>
    <xf numFmtId="4" fontId="20" fillId="2" borderId="95" xfId="0" applyNumberFormat="1" applyFont="1" applyFill="1" applyBorder="1" applyAlignment="1">
      <alignment horizontal="left" vertical="center" indent="1"/>
    </xf>
    <xf numFmtId="4" fontId="20" fillId="2" borderId="58" xfId="0" applyNumberFormat="1" applyFont="1" applyFill="1" applyBorder="1" applyAlignment="1">
      <alignment horizontal="left" vertical="center" indent="1"/>
    </xf>
    <xf numFmtId="164" fontId="34" fillId="0" borderId="112" xfId="0" applyNumberFormat="1" applyFont="1" applyBorder="1" applyAlignment="1">
      <alignment horizontal="right" vertical="center" wrapText="1"/>
    </xf>
    <xf numFmtId="164" fontId="35" fillId="0" borderId="112" xfId="0" applyNumberFormat="1" applyFont="1" applyBorder="1" applyAlignment="1">
      <alignment horizontal="right" vertical="center" wrapText="1"/>
    </xf>
    <xf numFmtId="164" fontId="2" fillId="0" borderId="112" xfId="0" applyNumberFormat="1" applyFont="1" applyBorder="1"/>
    <xf numFmtId="0" fontId="13" fillId="2" borderId="77" xfId="0" applyFont="1" applyFill="1" applyBorder="1" applyAlignment="1">
      <alignment horizontal="left" vertical="center" wrapText="1" indent="1"/>
    </xf>
    <xf numFmtId="3" fontId="18" fillId="2" borderId="77" xfId="0" applyNumberFormat="1" applyFont="1" applyFill="1" applyBorder="1" applyAlignment="1">
      <alignment vertical="center" wrapText="1"/>
    </xf>
    <xf numFmtId="39" fontId="13" fillId="2" borderId="77" xfId="0" applyNumberFormat="1" applyFont="1" applyFill="1" applyBorder="1" applyAlignment="1">
      <alignment horizontal="left" vertical="center" wrapText="1" indent="1"/>
    </xf>
    <xf numFmtId="4" fontId="20" fillId="2" borderId="63" xfId="0" applyNumberFormat="1" applyFont="1" applyFill="1" applyBorder="1" applyAlignment="1">
      <alignment horizontal="left" vertical="center" indent="1"/>
    </xf>
    <xf numFmtId="4" fontId="20" fillId="2" borderId="63" xfId="0" applyNumberFormat="1" applyFont="1" applyFill="1" applyBorder="1" applyAlignment="1">
      <alignment horizontal="left" vertical="center"/>
    </xf>
    <xf numFmtId="4" fontId="18" fillId="2" borderId="63" xfId="0" applyNumberFormat="1" applyFont="1" applyFill="1" applyBorder="1" applyAlignment="1">
      <alignment horizontal="left" vertical="center"/>
    </xf>
    <xf numFmtId="4" fontId="20" fillId="2" borderId="77" xfId="0" applyNumberFormat="1" applyFont="1" applyFill="1" applyBorder="1" applyAlignment="1">
      <alignment horizontal="center" vertical="center" wrapText="1"/>
    </xf>
    <xf numFmtId="4" fontId="20" fillId="2" borderId="63" xfId="0" applyNumberFormat="1" applyFont="1" applyFill="1" applyBorder="1" applyAlignment="1">
      <alignment horizontal="right" vertical="center" wrapText="1"/>
    </xf>
    <xf numFmtId="0" fontId="20" fillId="2" borderId="77" xfId="0" applyFont="1" applyFill="1" applyBorder="1" applyAlignment="1">
      <alignment horizontal="left" vertical="center" wrapText="1" indent="1"/>
    </xf>
    <xf numFmtId="0" fontId="18" fillId="2" borderId="77" xfId="0" applyFont="1" applyFill="1" applyBorder="1" applyAlignment="1">
      <alignment vertical="center" wrapText="1"/>
    </xf>
    <xf numFmtId="39" fontId="13" fillId="2" borderId="77" xfId="0" applyNumberFormat="1" applyFont="1" applyFill="1" applyBorder="1" applyAlignment="1">
      <alignment horizontal="left" vertical="center" indent="1"/>
    </xf>
    <xf numFmtId="4" fontId="20" fillId="2" borderId="77" xfId="0" applyNumberFormat="1" applyFont="1" applyFill="1" applyBorder="1" applyAlignment="1">
      <alignment horizontal="left" vertical="center" indent="1"/>
    </xf>
    <xf numFmtId="4" fontId="20" fillId="2" borderId="77" xfId="0" applyNumberFormat="1" applyFont="1" applyFill="1" applyBorder="1" applyAlignment="1">
      <alignment horizontal="right" vertical="center" wrapText="1"/>
    </xf>
    <xf numFmtId="0" fontId="18" fillId="2" borderId="63" xfId="0" applyFont="1" applyFill="1" applyBorder="1" applyAlignment="1">
      <alignment vertical="center" wrapText="1"/>
    </xf>
    <xf numFmtId="39" fontId="13" fillId="2" borderId="63" xfId="0" applyNumberFormat="1" applyFont="1" applyFill="1" applyBorder="1" applyAlignment="1">
      <alignment horizontal="left" vertical="center" indent="1"/>
    </xf>
    <xf numFmtId="0" fontId="13" fillId="2" borderId="77" xfId="0" applyFont="1" applyFill="1" applyBorder="1" applyAlignment="1">
      <alignment vertical="center" wrapText="1"/>
    </xf>
    <xf numFmtId="39" fontId="13" fillId="2" borderId="77" xfId="0" applyNumberFormat="1" applyFont="1" applyFill="1" applyBorder="1" applyAlignment="1">
      <alignment horizontal="right" vertical="center"/>
    </xf>
    <xf numFmtId="0" fontId="2" fillId="2" borderId="118" xfId="0" applyFont="1" applyFill="1" applyBorder="1"/>
    <xf numFmtId="0" fontId="25" fillId="2" borderId="96" xfId="0" applyFont="1" applyFill="1" applyBorder="1" applyAlignment="1">
      <alignment vertical="center" wrapText="1"/>
    </xf>
    <xf numFmtId="0" fontId="26" fillId="2" borderId="96" xfId="0" applyFont="1" applyFill="1" applyBorder="1" applyAlignment="1">
      <alignment vertical="center" wrapText="1"/>
    </xf>
    <xf numFmtId="3" fontId="26" fillId="2" borderId="96" xfId="0" applyNumberFormat="1" applyFont="1" applyFill="1" applyBorder="1" applyAlignment="1">
      <alignment vertical="center" wrapText="1"/>
    </xf>
    <xf numFmtId="39" fontId="13" fillId="2" borderId="96" xfId="0" applyNumberFormat="1" applyFont="1" applyFill="1" applyBorder="1" applyAlignment="1">
      <alignment horizontal="right" vertical="center"/>
    </xf>
    <xf numFmtId="4" fontId="20" fillId="2" borderId="96" xfId="0" applyNumberFormat="1" applyFont="1" applyFill="1" applyBorder="1" applyAlignment="1">
      <alignment horizontal="right" vertical="center" wrapText="1"/>
    </xf>
    <xf numFmtId="0" fontId="13" fillId="0" borderId="33" xfId="0" applyFont="1" applyBorder="1" applyAlignment="1">
      <alignment horizontal="left" vertical="center" wrapText="1" indent="1"/>
    </xf>
    <xf numFmtId="0" fontId="9" fillId="0" borderId="33" xfId="0" applyFont="1" applyBorder="1" applyAlignment="1">
      <alignment horizontal="left" indent="1"/>
    </xf>
    <xf numFmtId="0" fontId="9" fillId="0" borderId="52" xfId="0" applyFont="1" applyBorder="1" applyAlignment="1">
      <alignment horizontal="left" indent="1"/>
    </xf>
    <xf numFmtId="0" fontId="9" fillId="0" borderId="41" xfId="0" applyFont="1" applyBorder="1" applyAlignment="1">
      <alignment horizontal="left" indent="1"/>
    </xf>
    <xf numFmtId="0" fontId="14" fillId="12" borderId="47" xfId="0" applyFont="1" applyFill="1" applyBorder="1" applyAlignment="1">
      <alignment horizontal="left" vertical="center" wrapText="1" indent="1"/>
    </xf>
    <xf numFmtId="0" fontId="9" fillId="0" borderId="34" xfId="0" applyFont="1" applyBorder="1" applyAlignment="1">
      <alignment horizontal="left" indent="1"/>
    </xf>
    <xf numFmtId="0" fontId="9" fillId="0" borderId="53" xfId="0" applyFont="1" applyBorder="1" applyAlignment="1">
      <alignment horizontal="left" indent="1"/>
    </xf>
    <xf numFmtId="0" fontId="14" fillId="12" borderId="34" xfId="0" applyFont="1" applyFill="1" applyBorder="1" applyAlignment="1">
      <alignment horizontal="left" vertical="center" wrapText="1" indent="1"/>
    </xf>
    <xf numFmtId="0" fontId="9" fillId="0" borderId="37" xfId="0" applyFont="1" applyBorder="1" applyAlignment="1">
      <alignment horizontal="left" indent="1"/>
    </xf>
    <xf numFmtId="0" fontId="13" fillId="12" borderId="46" xfId="0" applyFont="1" applyFill="1" applyBorder="1" applyAlignment="1">
      <alignment horizontal="left" vertical="center" wrapText="1" indent="1"/>
    </xf>
    <xf numFmtId="0" fontId="14" fillId="0" borderId="34" xfId="0" applyFont="1" applyBorder="1" applyAlignment="1">
      <alignment horizontal="left" vertical="center" wrapText="1" indent="1"/>
    </xf>
    <xf numFmtId="0" fontId="14" fillId="0" borderId="62" xfId="0" applyFont="1" applyBorder="1" applyAlignment="1">
      <alignment horizontal="left" vertical="center" wrapText="1" indent="1"/>
    </xf>
    <xf numFmtId="0" fontId="13" fillId="0" borderId="62" xfId="0" applyFont="1" applyBorder="1" applyAlignment="1">
      <alignment horizontal="left" vertical="center" wrapText="1" indent="1"/>
    </xf>
    <xf numFmtId="1" fontId="15" fillId="0" borderId="62" xfId="0" applyNumberFormat="1" applyFont="1" applyBorder="1" applyAlignment="1">
      <alignment horizontal="center" vertical="center" wrapText="1"/>
    </xf>
    <xf numFmtId="0" fontId="9" fillId="0" borderId="34" xfId="0" applyFont="1" applyBorder="1"/>
    <xf numFmtId="0" fontId="9" fillId="0" borderId="37" xfId="0" applyFont="1" applyBorder="1"/>
    <xf numFmtId="4" fontId="13" fillId="2" borderId="96" xfId="0" applyNumberFormat="1" applyFont="1" applyFill="1" applyBorder="1" applyAlignment="1">
      <alignment horizontal="center" vertical="center" wrapText="1"/>
    </xf>
    <xf numFmtId="0" fontId="9" fillId="0" borderId="96" xfId="0" applyFont="1" applyBorder="1"/>
    <xf numFmtId="0" fontId="9" fillId="0" borderId="98" xfId="0" applyFont="1" applyBorder="1"/>
    <xf numFmtId="0" fontId="14" fillId="12" borderId="62" xfId="0" applyFont="1" applyFill="1" applyBorder="1" applyAlignment="1">
      <alignment horizontal="left" vertical="center" wrapText="1" indent="1"/>
    </xf>
    <xf numFmtId="0" fontId="14" fillId="0" borderId="38" xfId="0" applyFont="1" applyBorder="1" applyAlignment="1">
      <alignment horizontal="left" vertical="center" wrapText="1"/>
    </xf>
    <xf numFmtId="0" fontId="9" fillId="0" borderId="38" xfId="0" applyFont="1" applyBorder="1"/>
    <xf numFmtId="0" fontId="9" fillId="0" borderId="45" xfId="0" applyFont="1" applyBorder="1"/>
    <xf numFmtId="0" fontId="14" fillId="0" borderId="51" xfId="0" applyFont="1" applyBorder="1" applyAlignment="1">
      <alignment horizontal="left" vertical="center" wrapText="1"/>
    </xf>
    <xf numFmtId="0" fontId="9" fillId="0" borderId="57" xfId="0" applyFont="1" applyBorder="1"/>
    <xf numFmtId="4" fontId="13" fillId="2" borderId="77" xfId="0" applyNumberFormat="1" applyFont="1" applyFill="1" applyBorder="1" applyAlignment="1">
      <alignment horizontal="center" vertical="center" wrapText="1"/>
    </xf>
    <xf numFmtId="0" fontId="9" fillId="0" borderId="77" xfId="0" applyFont="1" applyBorder="1"/>
    <xf numFmtId="0" fontId="9" fillId="0" borderId="84" xfId="0" applyFont="1" applyBorder="1"/>
    <xf numFmtId="0" fontId="14" fillId="0" borderId="47" xfId="0" applyFont="1" applyBorder="1" applyAlignment="1">
      <alignment horizontal="left" vertical="center" wrapText="1" indent="1"/>
    </xf>
    <xf numFmtId="0" fontId="15" fillId="0" borderId="47" xfId="0" applyFont="1" applyBorder="1" applyAlignment="1">
      <alignment horizontal="center" vertical="center" wrapText="1"/>
    </xf>
    <xf numFmtId="0" fontId="9" fillId="0" borderId="53" xfId="0" applyFont="1" applyBorder="1"/>
    <xf numFmtId="0" fontId="14" fillId="12" borderId="48" xfId="0" applyFont="1" applyFill="1" applyBorder="1" applyAlignment="1">
      <alignment horizontal="left" vertical="center" wrapText="1" indent="1"/>
    </xf>
    <xf numFmtId="0" fontId="9" fillId="0" borderId="35" xfId="0" applyFont="1" applyBorder="1" applyAlignment="1">
      <alignment horizontal="left" indent="1"/>
    </xf>
    <xf numFmtId="0" fontId="9" fillId="0" borderId="54" xfId="0" applyFont="1" applyBorder="1" applyAlignment="1">
      <alignment horizontal="left" indent="1"/>
    </xf>
    <xf numFmtId="0" fontId="13" fillId="12" borderId="47" xfId="0" applyFont="1" applyFill="1" applyBorder="1" applyAlignment="1">
      <alignment horizontal="left" vertical="center" wrapText="1" indent="1"/>
    </xf>
    <xf numFmtId="0" fontId="13" fillId="0" borderId="34" xfId="0" applyFont="1" applyBorder="1" applyAlignment="1">
      <alignment horizontal="left" vertical="center" wrapText="1" indent="1"/>
    </xf>
    <xf numFmtId="0" fontId="13" fillId="0" borderId="47" xfId="0" applyFont="1" applyBorder="1" applyAlignment="1">
      <alignment horizontal="left" vertical="center" wrapText="1" indent="1"/>
    </xf>
    <xf numFmtId="0" fontId="14" fillId="0" borderId="48" xfId="0" applyFont="1" applyBorder="1" applyAlignment="1">
      <alignment horizontal="left" vertical="center" wrapText="1" indent="1"/>
    </xf>
    <xf numFmtId="0" fontId="15" fillId="0" borderId="34" xfId="0" applyFont="1" applyBorder="1" applyAlignment="1">
      <alignment horizontal="center" vertical="center" wrapText="1"/>
    </xf>
    <xf numFmtId="0" fontId="14" fillId="0" borderId="35" xfId="0" applyFont="1" applyBorder="1" applyAlignment="1">
      <alignment horizontal="left" vertical="center" wrapText="1" indent="1"/>
    </xf>
    <xf numFmtId="0" fontId="14" fillId="12" borderId="35" xfId="0" applyFont="1" applyFill="1" applyBorder="1" applyAlignment="1">
      <alignment horizontal="left" vertical="center" wrapText="1" indent="1"/>
    </xf>
    <xf numFmtId="0" fontId="9" fillId="0" borderId="42" xfId="0" applyFont="1" applyBorder="1" applyAlignment="1">
      <alignment horizontal="left" indent="1"/>
    </xf>
    <xf numFmtId="1" fontId="15" fillId="12" borderId="34" xfId="0" applyNumberFormat="1" applyFont="1" applyFill="1" applyBorder="1" applyAlignment="1">
      <alignment horizontal="center" vertical="center" wrapText="1"/>
    </xf>
    <xf numFmtId="4" fontId="13" fillId="2" borderId="88" xfId="0" applyNumberFormat="1" applyFont="1" applyFill="1" applyBorder="1" applyAlignment="1">
      <alignment horizontal="center" vertical="center" wrapText="1"/>
    </xf>
    <xf numFmtId="4" fontId="13" fillId="2" borderId="63" xfId="0" applyNumberFormat="1" applyFont="1" applyFill="1" applyBorder="1" applyAlignment="1">
      <alignment horizontal="center" vertical="center" wrapText="1"/>
    </xf>
    <xf numFmtId="0" fontId="9" fillId="0" borderId="63" xfId="0" applyFont="1" applyBorder="1"/>
    <xf numFmtId="0" fontId="9" fillId="0" borderId="60" xfId="0" applyFont="1" applyBorder="1"/>
    <xf numFmtId="0" fontId="14" fillId="0" borderId="38" xfId="0" applyFont="1" applyBorder="1" applyAlignment="1">
      <alignment horizontal="center" vertical="center" wrapText="1"/>
    </xf>
    <xf numFmtId="0" fontId="9" fillId="0" borderId="74" xfId="0" applyFont="1" applyBorder="1"/>
    <xf numFmtId="0" fontId="13" fillId="0" borderId="46" xfId="0" applyFont="1" applyBorder="1" applyAlignment="1">
      <alignment horizontal="left" vertical="center" wrapText="1" indent="1"/>
    </xf>
    <xf numFmtId="0" fontId="15" fillId="12" borderId="47" xfId="0" applyFont="1" applyFill="1" applyBorder="1" applyAlignment="1">
      <alignment horizontal="center" vertical="center" wrapText="1"/>
    </xf>
    <xf numFmtId="0" fontId="14" fillId="0" borderId="51" xfId="0" applyFont="1" applyBorder="1" applyAlignment="1">
      <alignment horizontal="left" vertical="center" wrapText="1" indent="1"/>
    </xf>
    <xf numFmtId="0" fontId="9" fillId="0" borderId="38" xfId="0" applyFont="1" applyBorder="1" applyAlignment="1">
      <alignment horizontal="left" indent="1"/>
    </xf>
    <xf numFmtId="0" fontId="9" fillId="0" borderId="57" xfId="0" applyFont="1" applyBorder="1" applyAlignment="1">
      <alignment horizontal="left" indent="1"/>
    </xf>
    <xf numFmtId="0" fontId="13" fillId="0" borderId="78" xfId="0" applyFont="1" applyBorder="1" applyAlignment="1">
      <alignment horizontal="left" vertical="center" wrapText="1" indent="1"/>
    </xf>
    <xf numFmtId="0" fontId="13" fillId="12" borderId="33" xfId="0" applyFont="1" applyFill="1" applyBorder="1" applyAlignment="1">
      <alignment horizontal="left" vertical="center" wrapText="1" indent="1"/>
    </xf>
    <xf numFmtId="0" fontId="13" fillId="0" borderId="67" xfId="0" applyFont="1" applyBorder="1" applyAlignment="1">
      <alignment horizontal="left" vertical="center" wrapText="1" indent="1"/>
    </xf>
    <xf numFmtId="0" fontId="9" fillId="0" borderId="65" xfId="0" applyFont="1" applyBorder="1" applyAlignment="1">
      <alignment horizontal="left" indent="1"/>
    </xf>
    <xf numFmtId="0" fontId="9" fillId="0" borderId="68" xfId="0" applyFont="1" applyBorder="1" applyAlignment="1">
      <alignment horizontal="left" indent="1"/>
    </xf>
    <xf numFmtId="0" fontId="13" fillId="0" borderId="65" xfId="0" applyFont="1" applyBorder="1" applyAlignment="1">
      <alignment horizontal="left" vertical="center" wrapText="1" indent="1"/>
    </xf>
    <xf numFmtId="0" fontId="9" fillId="0" borderId="66" xfId="0" applyFont="1" applyBorder="1" applyAlignment="1">
      <alignment horizontal="left" indent="1"/>
    </xf>
    <xf numFmtId="0" fontId="14" fillId="12" borderId="79" xfId="0" applyFont="1" applyFill="1" applyBorder="1" applyAlignment="1">
      <alignment horizontal="left" vertical="center" wrapText="1" indent="1"/>
    </xf>
    <xf numFmtId="0" fontId="19" fillId="0" borderId="111" xfId="0" applyFont="1" applyBorder="1" applyAlignment="1">
      <alignment horizontal="left" vertical="center" wrapText="1" indent="1"/>
    </xf>
    <xf numFmtId="0" fontId="0" fillId="0" borderId="0" xfId="0" applyFont="1" applyAlignment="1">
      <alignment horizontal="left" indent="1"/>
    </xf>
    <xf numFmtId="0" fontId="19" fillId="0" borderId="113" xfId="0" applyFont="1" applyBorder="1" applyAlignment="1">
      <alignment horizontal="left" vertical="center" wrapText="1" indent="1"/>
    </xf>
    <xf numFmtId="0" fontId="9" fillId="0" borderId="116" xfId="0" applyFont="1" applyBorder="1" applyAlignment="1">
      <alignment horizontal="left" indent="1"/>
    </xf>
    <xf numFmtId="0" fontId="27" fillId="0" borderId="0" xfId="0" applyFont="1" applyAlignment="1">
      <alignment horizontal="left" vertical="center" wrapText="1"/>
    </xf>
    <xf numFmtId="0" fontId="0" fillId="0" borderId="0" xfId="0" applyFont="1" applyAlignment="1"/>
    <xf numFmtId="0" fontId="7" fillId="0" borderId="0" xfId="0" applyFont="1" applyAlignment="1">
      <alignment horizontal="center" vertical="center" wrapText="1"/>
    </xf>
    <xf numFmtId="0" fontId="26" fillId="2" borderId="96" xfId="0" applyFont="1" applyFill="1" applyBorder="1" applyAlignment="1">
      <alignment horizontal="left" vertical="center" wrapText="1"/>
    </xf>
    <xf numFmtId="0" fontId="26" fillId="0" borderId="0" xfId="0" applyFont="1" applyAlignment="1">
      <alignment horizontal="left" vertical="center" wrapText="1"/>
    </xf>
    <xf numFmtId="0" fontId="15" fillId="12" borderId="34" xfId="0" applyFont="1" applyFill="1" applyBorder="1" applyAlignment="1">
      <alignment horizontal="center" vertical="center" wrapText="1"/>
    </xf>
    <xf numFmtId="0" fontId="13" fillId="12" borderId="34" xfId="0" applyFont="1" applyFill="1" applyBorder="1" applyAlignment="1">
      <alignment horizontal="left" vertical="center" wrapText="1" indent="1"/>
    </xf>
    <xf numFmtId="0" fontId="14" fillId="0" borderId="79" xfId="0" applyFont="1" applyBorder="1" applyAlignment="1">
      <alignment horizontal="left" vertical="center" wrapText="1" indent="1"/>
    </xf>
    <xf numFmtId="49" fontId="15" fillId="0" borderId="34" xfId="0" applyNumberFormat="1" applyFont="1" applyBorder="1" applyAlignment="1">
      <alignment horizontal="center" vertical="center" wrapText="1"/>
    </xf>
    <xf numFmtId="49" fontId="15" fillId="0" borderId="47" xfId="0" applyNumberFormat="1" applyFont="1" applyBorder="1" applyAlignment="1">
      <alignment horizontal="center" vertical="center" wrapText="1"/>
    </xf>
    <xf numFmtId="1" fontId="15" fillId="0" borderId="47" xfId="0" applyNumberFormat="1" applyFont="1" applyBorder="1" applyAlignment="1">
      <alignment horizontal="center" vertical="center" wrapText="1"/>
    </xf>
    <xf numFmtId="1" fontId="15" fillId="0" borderId="34" xfId="0" applyNumberFormat="1" applyFont="1" applyBorder="1" applyAlignment="1">
      <alignment horizontal="center" vertical="center" wrapText="1"/>
    </xf>
    <xf numFmtId="3" fontId="15" fillId="0" borderId="34"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0" fontId="7" fillId="2" borderId="2" xfId="0" applyFont="1" applyFill="1" applyBorder="1" applyAlignment="1">
      <alignment horizontal="center" vertical="center" textRotation="90"/>
    </xf>
    <xf numFmtId="0" fontId="9" fillId="0" borderId="21" xfId="0" applyFont="1" applyBorder="1"/>
    <xf numFmtId="0" fontId="7" fillId="8" borderId="9" xfId="0" applyFont="1" applyFill="1" applyBorder="1" applyAlignment="1">
      <alignment horizontal="center" vertical="center" wrapText="1"/>
    </xf>
    <xf numFmtId="0" fontId="9" fillId="0" borderId="24" xfId="0" applyFont="1" applyBorder="1"/>
    <xf numFmtId="0" fontId="7" fillId="7" borderId="8" xfId="0" applyFont="1" applyFill="1" applyBorder="1" applyAlignment="1">
      <alignment horizontal="center" vertical="center" wrapText="1"/>
    </xf>
    <xf numFmtId="0" fontId="9" fillId="0" borderId="23" xfId="0" applyFont="1" applyBorder="1"/>
    <xf numFmtId="0" fontId="14" fillId="0" borderId="38" xfId="0" applyFont="1" applyBorder="1" applyAlignment="1">
      <alignment horizontal="left" vertical="center" wrapText="1" indent="1"/>
    </xf>
    <xf numFmtId="0" fontId="9" fillId="0" borderId="45" xfId="0" applyFont="1" applyBorder="1" applyAlignment="1">
      <alignment horizontal="left" indent="1"/>
    </xf>
    <xf numFmtId="4" fontId="22" fillId="2" borderId="88" xfId="0" applyNumberFormat="1" applyFont="1" applyFill="1" applyBorder="1" applyAlignment="1">
      <alignment horizontal="center" vertical="center" wrapText="1"/>
    </xf>
    <xf numFmtId="0" fontId="14" fillId="0" borderId="82" xfId="0" applyFont="1" applyBorder="1" applyAlignment="1">
      <alignment horizontal="left" vertical="center" wrapText="1"/>
    </xf>
    <xf numFmtId="0" fontId="14" fillId="12" borderId="82" xfId="0" applyFont="1" applyFill="1" applyBorder="1" applyAlignment="1">
      <alignment horizontal="left" vertical="center" wrapText="1"/>
    </xf>
    <xf numFmtId="0" fontId="14" fillId="12" borderId="51" xfId="0" applyFont="1" applyFill="1" applyBorder="1" applyAlignment="1">
      <alignment horizontal="left" vertical="center" wrapText="1"/>
    </xf>
    <xf numFmtId="49" fontId="14" fillId="0" borderId="51" xfId="0" applyNumberFormat="1" applyFont="1" applyBorder="1" applyAlignment="1">
      <alignment horizontal="left" vertical="center"/>
    </xf>
    <xf numFmtId="49" fontId="14" fillId="0" borderId="38" xfId="0" applyNumberFormat="1" applyFont="1" applyBorder="1" applyAlignment="1">
      <alignment horizontal="left" vertical="center"/>
    </xf>
    <xf numFmtId="4" fontId="23" fillId="2" borderId="77" xfId="0" applyNumberFormat="1" applyFont="1" applyFill="1" applyBorder="1" applyAlignment="1">
      <alignment horizontal="center" vertical="center" wrapText="1"/>
    </xf>
    <xf numFmtId="4" fontId="23" fillId="2" borderId="88" xfId="0" applyNumberFormat="1" applyFont="1" applyFill="1" applyBorder="1" applyAlignment="1">
      <alignment horizontal="center" vertical="center" wrapText="1"/>
    </xf>
    <xf numFmtId="49" fontId="14" fillId="0" borderId="51" xfId="0" applyNumberFormat="1" applyFont="1" applyBorder="1" applyAlignment="1">
      <alignment horizontal="left" vertical="center" wrapText="1"/>
    </xf>
    <xf numFmtId="49" fontId="14" fillId="0" borderId="38" xfId="0" applyNumberFormat="1" applyFont="1" applyBorder="1" applyAlignment="1">
      <alignment horizontal="left" vertical="center" wrapText="1"/>
    </xf>
    <xf numFmtId="3" fontId="15" fillId="12" borderId="34" xfId="0" applyNumberFormat="1" applyFont="1" applyFill="1" applyBorder="1" applyAlignment="1">
      <alignment horizontal="center" vertical="center" wrapText="1"/>
    </xf>
    <xf numFmtId="0" fontId="7" fillId="9" borderId="11" xfId="0" applyFont="1" applyFill="1" applyBorder="1" applyAlignment="1">
      <alignment horizontal="center" vertical="center" wrapText="1"/>
    </xf>
    <xf numFmtId="0" fontId="9" fillId="0" borderId="26" xfId="0" applyFont="1" applyBorder="1"/>
    <xf numFmtId="0" fontId="7" fillId="9" borderId="14" xfId="0" applyFont="1" applyFill="1" applyBorder="1" applyAlignment="1">
      <alignment horizontal="center" vertical="center" wrapText="1"/>
    </xf>
    <xf numFmtId="0" fontId="9" fillId="0" borderId="28" xfId="0" applyFont="1" applyBorder="1"/>
    <xf numFmtId="0" fontId="7" fillId="7" borderId="7" xfId="0" applyFont="1" applyFill="1" applyBorder="1" applyAlignment="1">
      <alignment horizontal="center" vertical="center" wrapText="1"/>
    </xf>
    <xf numFmtId="0" fontId="9" fillId="0" borderId="22" xfId="0" applyFont="1" applyBorder="1"/>
    <xf numFmtId="0" fontId="14" fillId="0" borderId="38" xfId="0" applyFont="1" applyBorder="1" applyAlignment="1">
      <alignment horizontal="left"/>
    </xf>
    <xf numFmtId="0" fontId="14" fillId="0" borderId="51" xfId="0" applyFont="1" applyBorder="1" applyAlignment="1">
      <alignment horizontal="center" vertical="center" wrapText="1"/>
    </xf>
    <xf numFmtId="3" fontId="7" fillId="9" borderId="12" xfId="0" applyNumberFormat="1" applyFont="1" applyFill="1" applyBorder="1" applyAlignment="1">
      <alignment horizontal="center" vertical="center" wrapText="1"/>
    </xf>
    <xf numFmtId="0" fontId="9" fillId="0" borderId="13" xfId="0" applyFont="1" applyBorder="1"/>
    <xf numFmtId="0" fontId="7" fillId="10" borderId="15" xfId="0" applyFont="1" applyFill="1" applyBorder="1" applyAlignment="1">
      <alignment horizontal="center" vertical="center" wrapText="1"/>
    </xf>
    <xf numFmtId="0" fontId="9" fillId="0" borderId="16" xfId="0" applyFont="1" applyBorder="1"/>
    <xf numFmtId="0" fontId="9" fillId="0" borderId="17" xfId="0" applyFont="1" applyBorder="1"/>
    <xf numFmtId="0" fontId="7" fillId="10" borderId="18"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9" fillId="0" borderId="122" xfId="0" applyFont="1" applyBorder="1"/>
    <xf numFmtId="0" fontId="9" fillId="0" borderId="20" xfId="0" applyFont="1" applyBorder="1"/>
    <xf numFmtId="0" fontId="7" fillId="10" borderId="112" xfId="0" applyFont="1" applyFill="1" applyBorder="1" applyAlignment="1">
      <alignment horizontal="center" vertical="center" wrapText="1"/>
    </xf>
    <xf numFmtId="0" fontId="14" fillId="0" borderId="51" xfId="0" applyFont="1" applyBorder="1" applyAlignment="1">
      <alignment horizontal="left"/>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55" fillId="0" borderId="0" xfId="0" applyFont="1" applyAlignment="1">
      <alignment horizontal="center" vertical="center"/>
    </xf>
    <xf numFmtId="0" fontId="56" fillId="0" borderId="0" xfId="0" applyFont="1" applyAlignment="1"/>
    <xf numFmtId="0" fontId="55"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8" fillId="3" borderId="5" xfId="0" applyFont="1" applyFill="1" applyBorder="1" applyAlignment="1">
      <alignment horizontal="center" vertical="center" wrapText="1"/>
    </xf>
    <xf numFmtId="0" fontId="9" fillId="0" borderId="3" xfId="0" applyFont="1" applyBorder="1"/>
    <xf numFmtId="0" fontId="8" fillId="4" borderId="4" xfId="0" applyFont="1" applyFill="1" applyBorder="1" applyAlignment="1">
      <alignment horizontal="center" vertical="center" wrapText="1"/>
    </xf>
    <xf numFmtId="0" fontId="9" fillId="0" borderId="5" xfId="0" applyFont="1" applyBorder="1"/>
    <xf numFmtId="0" fontId="8"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0" borderId="6" xfId="0" applyFont="1" applyBorder="1"/>
    <xf numFmtId="0" fontId="7" fillId="9" borderId="10" xfId="0" applyFont="1" applyFill="1" applyBorder="1" applyAlignment="1">
      <alignment horizontal="center" vertical="center" wrapText="1"/>
    </xf>
    <xf numFmtId="0" fontId="9" fillId="0" borderId="25" xfId="0" applyFont="1" applyBorder="1"/>
    <xf numFmtId="0" fontId="36" fillId="0" borderId="119" xfId="0" applyFont="1" applyBorder="1" applyAlignment="1">
      <alignment horizontal="center" vertical="center"/>
    </xf>
    <xf numFmtId="0" fontId="9" fillId="0" borderId="120" xfId="0" applyFont="1" applyBorder="1"/>
    <xf numFmtId="0" fontId="40" fillId="0" borderId="129" xfId="0" applyFont="1" applyBorder="1" applyAlignment="1">
      <alignment horizontal="center" vertical="center"/>
    </xf>
    <xf numFmtId="0" fontId="9" fillId="0" borderId="132" xfId="0" applyFont="1" applyBorder="1"/>
    <xf numFmtId="0" fontId="9" fillId="0" borderId="131" xfId="0" applyFont="1" applyBorder="1"/>
    <xf numFmtId="0" fontId="40" fillId="0" borderId="129" xfId="0" applyFont="1" applyBorder="1" applyAlignment="1">
      <alignment horizontal="left" vertical="center" wrapText="1"/>
    </xf>
    <xf numFmtId="0" fontId="38" fillId="0" borderId="0" xfId="0" applyFont="1" applyAlignment="1">
      <alignment horizontal="center" vertical="center" wrapText="1"/>
    </xf>
    <xf numFmtId="0" fontId="36" fillId="0" borderId="133" xfId="0" applyFont="1" applyBorder="1" applyAlignment="1">
      <alignment horizontal="center" vertical="center"/>
    </xf>
    <xf numFmtId="0" fontId="9" fillId="0" borderId="134" xfId="0" applyFont="1" applyBorder="1"/>
    <xf numFmtId="0" fontId="9" fillId="0" borderId="135" xfId="0" applyFont="1" applyBorder="1"/>
    <xf numFmtId="0" fontId="36" fillId="0" borderId="0" xfId="0" applyFont="1" applyAlignment="1">
      <alignment horizontal="center" vertical="center" wrapText="1"/>
    </xf>
    <xf numFmtId="0" fontId="47" fillId="0" borderId="129" xfId="0" applyFont="1" applyBorder="1" applyAlignment="1">
      <alignment horizontal="left" vertical="center" wrapText="1"/>
    </xf>
    <xf numFmtId="0" fontId="38" fillId="0" borderId="0" xfId="0" applyFont="1" applyAlignment="1">
      <alignment horizontal="center" vertical="center"/>
    </xf>
    <xf numFmtId="0" fontId="40" fillId="0" borderId="132" xfId="0" applyFont="1" applyBorder="1" applyAlignment="1">
      <alignment horizontal="left" vertical="center" wrapText="1"/>
    </xf>
    <xf numFmtId="0" fontId="47" fillId="0" borderId="132" xfId="0" applyFont="1" applyBorder="1" applyAlignment="1">
      <alignment horizontal="left" vertical="center" wrapText="1"/>
    </xf>
    <xf numFmtId="0" fontId="57" fillId="2" borderId="61" xfId="0" applyFont="1" applyFill="1" applyBorder="1" applyAlignment="1">
      <alignment horizontal="center" vertical="center" textRotation="90" wrapText="1"/>
    </xf>
    <xf numFmtId="0" fontId="57" fillId="2" borderId="74" xfId="0" applyFont="1" applyFill="1" applyBorder="1" applyAlignment="1">
      <alignment horizontal="center" vertical="center" textRotation="90" wrapText="1"/>
    </xf>
    <xf numFmtId="0" fontId="57" fillId="2" borderId="145" xfId="0" applyFont="1" applyFill="1" applyBorder="1" applyAlignment="1">
      <alignment horizontal="center" vertical="center" textRotation="90" wrapText="1"/>
    </xf>
    <xf numFmtId="0" fontId="57" fillId="2" borderId="75" xfId="0" applyFont="1" applyFill="1" applyBorder="1" applyAlignment="1">
      <alignment vertical="center" textRotation="90" wrapText="1"/>
    </xf>
    <xf numFmtId="0" fontId="57" fillId="2" borderId="75" xfId="0" applyFont="1" applyFill="1" applyBorder="1" applyAlignment="1">
      <alignment vertical="center" wrapText="1"/>
    </xf>
    <xf numFmtId="0" fontId="57" fillId="2" borderId="146" xfId="0" applyFont="1" applyFill="1" applyBorder="1" applyAlignment="1">
      <alignment horizontal="center" vertical="center" textRotation="90" wrapText="1"/>
    </xf>
    <xf numFmtId="0" fontId="57" fillId="2" borderId="85" xfId="0" applyFont="1" applyFill="1" applyBorder="1" applyAlignment="1">
      <alignment horizontal="center" vertical="center" textRotation="90" wrapText="1"/>
    </xf>
    <xf numFmtId="0" fontId="58" fillId="0" borderId="111" xfId="0" applyFont="1" applyBorder="1"/>
    <xf numFmtId="0" fontId="58" fillId="0" borderId="74" xfId="0" applyFont="1" applyBorder="1"/>
    <xf numFmtId="164" fontId="15" fillId="0" borderId="37" xfId="0" applyNumberFormat="1" applyFont="1" applyBorder="1" applyAlignment="1">
      <alignment vertical="center" wrapText="1"/>
    </xf>
    <xf numFmtId="164" fontId="18" fillId="0" borderId="37" xfId="0" applyNumberFormat="1" applyFont="1" applyBorder="1" applyAlignment="1">
      <alignment vertical="center" wrapText="1"/>
    </xf>
    <xf numFmtId="164" fontId="15" fillId="0" borderId="40" xfId="0" applyNumberFormat="1" applyFont="1" applyBorder="1" applyAlignment="1">
      <alignment vertical="center" wrapText="1"/>
    </xf>
    <xf numFmtId="164" fontId="18" fillId="0" borderId="40" xfId="0" applyNumberFormat="1" applyFont="1" applyBorder="1" applyAlignment="1">
      <alignment vertical="center" wrapText="1"/>
    </xf>
    <xf numFmtId="164" fontId="15" fillId="0" borderId="44" xfId="0" applyNumberFormat="1" applyFont="1" applyBorder="1" applyAlignment="1">
      <alignment vertical="center" wrapText="1"/>
    </xf>
    <xf numFmtId="164" fontId="18" fillId="0" borderId="44" xfId="0" applyNumberFormat="1" applyFont="1" applyBorder="1" applyAlignment="1">
      <alignment vertical="center" wrapText="1"/>
    </xf>
    <xf numFmtId="164" fontId="15" fillId="0" borderId="50" xfId="0" applyNumberFormat="1" applyFont="1" applyBorder="1" applyAlignment="1">
      <alignment vertical="center" wrapText="1"/>
    </xf>
    <xf numFmtId="164" fontId="18" fillId="0" borderId="50" xfId="0" applyNumberFormat="1" applyFont="1" applyBorder="1" applyAlignment="1">
      <alignment vertical="center" wrapText="1"/>
    </xf>
    <xf numFmtId="164" fontId="15" fillId="0" borderId="56" xfId="0" applyNumberFormat="1" applyFont="1" applyBorder="1" applyAlignment="1">
      <alignment vertical="center" wrapText="1"/>
    </xf>
    <xf numFmtId="164" fontId="18" fillId="0" borderId="56" xfId="0" applyNumberFormat="1" applyFont="1" applyBorder="1" applyAlignment="1">
      <alignment vertical="center" wrapText="1"/>
    </xf>
    <xf numFmtId="164" fontId="15" fillId="0" borderId="37" xfId="0" applyNumberFormat="1" applyFont="1" applyBorder="1"/>
    <xf numFmtId="164" fontId="18" fillId="0" borderId="37" xfId="0" applyNumberFormat="1" applyFont="1" applyBorder="1" applyAlignment="1"/>
    <xf numFmtId="164" fontId="15" fillId="12" borderId="50" xfId="0" applyNumberFormat="1" applyFont="1" applyFill="1" applyBorder="1" applyAlignment="1">
      <alignment vertical="center" wrapText="1"/>
    </xf>
    <xf numFmtId="164" fontId="15" fillId="0" borderId="50" xfId="0" applyNumberFormat="1" applyFont="1" applyBorder="1"/>
    <xf numFmtId="164" fontId="15" fillId="0" borderId="40" xfId="0" applyNumberFormat="1" applyFont="1" applyBorder="1"/>
    <xf numFmtId="164" fontId="15" fillId="0" borderId="56" xfId="0" applyNumberFormat="1" applyFont="1" applyBorder="1"/>
    <xf numFmtId="164" fontId="15" fillId="0" borderId="44" xfId="0" applyNumberFormat="1" applyFont="1" applyBorder="1"/>
    <xf numFmtId="164" fontId="15" fillId="16" borderId="40" xfId="0" applyNumberFormat="1" applyFont="1" applyFill="1" applyBorder="1" applyAlignment="1">
      <alignment vertical="center" wrapText="1"/>
    </xf>
    <xf numFmtId="164" fontId="15" fillId="16" borderId="56" xfId="0" applyNumberFormat="1" applyFont="1" applyFill="1" applyBorder="1" applyAlignment="1">
      <alignment horizontal="right" vertical="center" wrapText="1"/>
    </xf>
    <xf numFmtId="164" fontId="15" fillId="0" borderId="37" xfId="0" applyNumberFormat="1" applyFont="1" applyBorder="1" applyAlignment="1">
      <alignment horizontal="right" vertical="center" wrapText="1"/>
    </xf>
    <xf numFmtId="164" fontId="15" fillId="0" borderId="40" xfId="0" applyNumberFormat="1" applyFont="1" applyBorder="1" applyAlignment="1">
      <alignment horizontal="right" vertical="center" wrapText="1"/>
    </xf>
    <xf numFmtId="164" fontId="15" fillId="0" borderId="44" xfId="0" applyNumberFormat="1" applyFont="1" applyBorder="1" applyAlignment="1">
      <alignment horizontal="right" vertical="center" wrapText="1"/>
    </xf>
    <xf numFmtId="164" fontId="15" fillId="0" borderId="50" xfId="0" applyNumberFormat="1" applyFont="1" applyBorder="1" applyAlignment="1">
      <alignment horizontal="right" vertical="center" wrapText="1"/>
    </xf>
    <xf numFmtId="164" fontId="15" fillId="0" borderId="56"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342900</xdr:colOff>
      <xdr:row>0</xdr:row>
      <xdr:rowOff>266700</xdr:rowOff>
    </xdr:from>
    <xdr:ext cx="1247775" cy="1323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323850</xdr:colOff>
      <xdr:row>0</xdr:row>
      <xdr:rowOff>247650</xdr:rowOff>
    </xdr:from>
    <xdr:ext cx="1247775" cy="1238250"/>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29</xdr:col>
      <xdr:colOff>400050</xdr:colOff>
      <xdr:row>0</xdr:row>
      <xdr:rowOff>247650</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F489"/>
  <sheetViews>
    <sheetView showGridLines="0" tabSelected="1" zoomScaleNormal="100" workbookViewId="0">
      <selection sqref="A1:H1"/>
    </sheetView>
  </sheetViews>
  <sheetFormatPr baseColWidth="10" defaultColWidth="14.42578125" defaultRowHeight="15" customHeight="1"/>
  <cols>
    <col min="1" max="1" width="8.7109375" customWidth="1"/>
    <col min="2" max="2" width="32.5703125" customWidth="1"/>
    <col min="3" max="11" width="25.7109375" customWidth="1"/>
    <col min="12" max="13" width="12.7109375" customWidth="1"/>
    <col min="14" max="16" width="25.7109375" customWidth="1"/>
    <col min="17" max="17" width="20.85546875" customWidth="1"/>
    <col min="18" max="18" width="50.7109375" customWidth="1"/>
    <col min="19" max="19" width="17.7109375" customWidth="1"/>
    <col min="20" max="20" width="10.7109375" customWidth="1"/>
    <col min="21" max="21" width="20.7109375" customWidth="1"/>
    <col min="22" max="22" width="10.7109375" customWidth="1"/>
    <col min="23" max="26" width="13.7109375" customWidth="1"/>
    <col min="27" max="27" width="20.85546875" customWidth="1"/>
    <col min="28" max="30" width="8.7109375" customWidth="1"/>
    <col min="31" max="31" width="19.7109375" customWidth="1"/>
    <col min="32" max="32" width="14.42578125" customWidth="1"/>
  </cols>
  <sheetData>
    <row r="1" spans="1:32" ht="45.75">
      <c r="A1" s="536" t="s">
        <v>0</v>
      </c>
      <c r="B1" s="484"/>
      <c r="C1" s="484"/>
      <c r="D1" s="484"/>
      <c r="E1" s="484"/>
      <c r="F1" s="484"/>
      <c r="G1" s="484"/>
      <c r="H1" s="484"/>
      <c r="I1" s="537" t="s">
        <v>0</v>
      </c>
      <c r="J1" s="484"/>
      <c r="K1" s="484"/>
      <c r="L1" s="484"/>
      <c r="M1" s="484"/>
      <c r="N1" s="484"/>
      <c r="O1" s="484"/>
      <c r="P1" s="484"/>
      <c r="Q1" s="537" t="s">
        <v>0</v>
      </c>
      <c r="R1" s="484"/>
      <c r="S1" s="484"/>
      <c r="T1" s="484"/>
      <c r="U1" s="484"/>
      <c r="V1" s="484"/>
      <c r="W1" s="484"/>
      <c r="X1" s="484"/>
      <c r="Y1" s="484"/>
      <c r="Z1" s="484"/>
      <c r="AA1" s="484"/>
      <c r="AB1" s="484"/>
      <c r="AC1" s="484"/>
      <c r="AD1" s="484"/>
      <c r="AE1" s="484"/>
      <c r="AF1" s="1"/>
    </row>
    <row r="2" spans="1:32" ht="30">
      <c r="A2" s="538" t="s">
        <v>1</v>
      </c>
      <c r="B2" s="539"/>
      <c r="C2" s="539"/>
      <c r="D2" s="539"/>
      <c r="E2" s="539"/>
      <c r="F2" s="539"/>
      <c r="G2" s="539"/>
      <c r="H2" s="539"/>
      <c r="I2" s="540" t="s">
        <v>1</v>
      </c>
      <c r="J2" s="539"/>
      <c r="K2" s="539"/>
      <c r="L2" s="539"/>
      <c r="M2" s="539"/>
      <c r="N2" s="539"/>
      <c r="O2" s="539"/>
      <c r="P2" s="539"/>
      <c r="Q2" s="540" t="s">
        <v>1</v>
      </c>
      <c r="R2" s="539"/>
      <c r="S2" s="539"/>
      <c r="T2" s="539"/>
      <c r="U2" s="539"/>
      <c r="V2" s="539"/>
      <c r="W2" s="539"/>
      <c r="X2" s="539"/>
      <c r="Y2" s="539"/>
      <c r="Z2" s="539"/>
      <c r="AA2" s="539"/>
      <c r="AB2" s="539"/>
      <c r="AC2" s="539"/>
      <c r="AD2" s="539"/>
      <c r="AE2" s="539"/>
      <c r="AF2" s="1"/>
    </row>
    <row r="3" spans="1:32" ht="30.75">
      <c r="A3" s="541" t="s">
        <v>2</v>
      </c>
      <c r="B3" s="484"/>
      <c r="C3" s="484"/>
      <c r="D3" s="484"/>
      <c r="E3" s="484"/>
      <c r="F3" s="484"/>
      <c r="G3" s="484"/>
      <c r="H3" s="484"/>
      <c r="I3" s="535" t="s">
        <v>2</v>
      </c>
      <c r="J3" s="484"/>
      <c r="K3" s="484"/>
      <c r="L3" s="484"/>
      <c r="M3" s="484"/>
      <c r="N3" s="484"/>
      <c r="O3" s="484"/>
      <c r="P3" s="484"/>
      <c r="Q3" s="535" t="s">
        <v>2</v>
      </c>
      <c r="R3" s="484"/>
      <c r="S3" s="484"/>
      <c r="T3" s="484"/>
      <c r="U3" s="484"/>
      <c r="V3" s="484"/>
      <c r="W3" s="484"/>
      <c r="X3" s="484"/>
      <c r="Y3" s="484"/>
      <c r="Z3" s="484"/>
      <c r="AA3" s="484"/>
      <c r="AB3" s="484"/>
      <c r="AC3" s="484"/>
      <c r="AD3" s="484"/>
      <c r="AE3" s="484"/>
      <c r="AF3" s="1"/>
    </row>
    <row r="4" spans="1:32" ht="26.25">
      <c r="A4" s="542" t="s">
        <v>3</v>
      </c>
      <c r="B4" s="484"/>
      <c r="C4" s="484"/>
      <c r="D4" s="484"/>
      <c r="E4" s="484"/>
      <c r="F4" s="484"/>
      <c r="G4" s="484"/>
      <c r="H4" s="484"/>
      <c r="I4" s="543" t="s">
        <v>3</v>
      </c>
      <c r="J4" s="484"/>
      <c r="K4" s="484"/>
      <c r="L4" s="484"/>
      <c r="M4" s="484"/>
      <c r="N4" s="484"/>
      <c r="O4" s="484"/>
      <c r="P4" s="484"/>
      <c r="Q4" s="543" t="s">
        <v>3</v>
      </c>
      <c r="R4" s="484"/>
      <c r="S4" s="484"/>
      <c r="T4" s="484"/>
      <c r="U4" s="484"/>
      <c r="V4" s="484"/>
      <c r="W4" s="484"/>
      <c r="X4" s="484"/>
      <c r="Y4" s="484"/>
      <c r="Z4" s="484"/>
      <c r="AA4" s="484"/>
      <c r="AB4" s="484"/>
      <c r="AC4" s="484"/>
      <c r="AD4" s="484"/>
      <c r="AE4" s="484"/>
      <c r="AF4" s="1"/>
    </row>
    <row r="5" spans="1:32" ht="26.25">
      <c r="A5" s="2"/>
      <c r="B5" s="4" t="s">
        <v>4</v>
      </c>
      <c r="C5" s="5"/>
      <c r="D5" s="6" t="s">
        <v>5</v>
      </c>
      <c r="E5" s="7"/>
      <c r="F5" s="3"/>
      <c r="G5" s="3"/>
      <c r="H5" s="3"/>
      <c r="I5" s="3"/>
      <c r="J5" s="3"/>
      <c r="K5" s="3"/>
      <c r="L5" s="8"/>
      <c r="M5" s="8"/>
      <c r="N5" s="3"/>
      <c r="O5" s="3"/>
      <c r="P5" s="3"/>
      <c r="Q5" s="3"/>
      <c r="R5" s="3"/>
      <c r="S5" s="3"/>
      <c r="T5" s="3"/>
      <c r="U5" s="3"/>
      <c r="V5" s="3"/>
      <c r="W5" s="3"/>
      <c r="X5" s="3"/>
      <c r="Y5" s="3"/>
      <c r="Z5" s="3"/>
      <c r="AA5" s="3"/>
      <c r="AB5" s="3"/>
      <c r="AC5" s="3"/>
      <c r="AD5" s="3"/>
      <c r="AE5" s="3"/>
      <c r="AF5" s="1"/>
    </row>
    <row r="6" spans="1:32" ht="25.5" customHeight="1">
      <c r="A6" s="497" t="s">
        <v>6</v>
      </c>
      <c r="B6" s="544" t="s">
        <v>7</v>
      </c>
      <c r="C6" s="545"/>
      <c r="D6" s="546" t="s">
        <v>8</v>
      </c>
      <c r="E6" s="547"/>
      <c r="F6" s="547"/>
      <c r="G6" s="547"/>
      <c r="H6" s="545"/>
      <c r="I6" s="548" t="s">
        <v>9</v>
      </c>
      <c r="J6" s="547"/>
      <c r="K6" s="547"/>
      <c r="L6" s="547"/>
      <c r="M6" s="547"/>
      <c r="N6" s="547"/>
      <c r="O6" s="547"/>
      <c r="P6" s="545"/>
      <c r="Q6" s="549" t="s">
        <v>10</v>
      </c>
      <c r="R6" s="547"/>
      <c r="S6" s="547"/>
      <c r="T6" s="547"/>
      <c r="U6" s="547"/>
      <c r="V6" s="547"/>
      <c r="W6" s="547"/>
      <c r="X6" s="547"/>
      <c r="Y6" s="547"/>
      <c r="Z6" s="547"/>
      <c r="AA6" s="547"/>
      <c r="AB6" s="547"/>
      <c r="AC6" s="547"/>
      <c r="AD6" s="547"/>
      <c r="AE6" s="550"/>
      <c r="AF6" s="1"/>
    </row>
    <row r="7" spans="1:32" ht="35.25" customHeight="1">
      <c r="A7" s="465"/>
      <c r="B7" s="520" t="s">
        <v>11</v>
      </c>
      <c r="C7" s="501" t="s">
        <v>12</v>
      </c>
      <c r="D7" s="499" t="s">
        <v>13</v>
      </c>
      <c r="E7" s="499" t="s">
        <v>14</v>
      </c>
      <c r="F7" s="499" t="s">
        <v>15</v>
      </c>
      <c r="G7" s="499" t="s">
        <v>16</v>
      </c>
      <c r="H7" s="499" t="s">
        <v>17</v>
      </c>
      <c r="I7" s="551" t="s">
        <v>18</v>
      </c>
      <c r="J7" s="516" t="s">
        <v>19</v>
      </c>
      <c r="K7" s="516" t="s">
        <v>20</v>
      </c>
      <c r="L7" s="524" t="s">
        <v>21</v>
      </c>
      <c r="M7" s="525"/>
      <c r="N7" s="516" t="s">
        <v>22</v>
      </c>
      <c r="O7" s="516" t="s">
        <v>23</v>
      </c>
      <c r="P7" s="518" t="s">
        <v>24</v>
      </c>
      <c r="Q7" s="526" t="s">
        <v>25</v>
      </c>
      <c r="R7" s="527"/>
      <c r="S7" s="527"/>
      <c r="T7" s="527"/>
      <c r="U7" s="527"/>
      <c r="V7" s="527"/>
      <c r="W7" s="527"/>
      <c r="X7" s="528"/>
      <c r="Y7" s="529" t="s">
        <v>26</v>
      </c>
      <c r="Z7" s="527"/>
      <c r="AA7" s="528"/>
      <c r="AB7" s="530" t="s">
        <v>27</v>
      </c>
      <c r="AC7" s="531"/>
      <c r="AD7" s="532"/>
      <c r="AE7" s="533" t="s">
        <v>28</v>
      </c>
      <c r="AF7" s="1"/>
    </row>
    <row r="8" spans="1:32" ht="54" customHeight="1" thickBot="1">
      <c r="A8" s="498"/>
      <c r="B8" s="521"/>
      <c r="C8" s="502"/>
      <c r="D8" s="500"/>
      <c r="E8" s="500"/>
      <c r="F8" s="500"/>
      <c r="G8" s="500"/>
      <c r="H8" s="500"/>
      <c r="I8" s="552"/>
      <c r="J8" s="517"/>
      <c r="K8" s="517"/>
      <c r="L8" s="9" t="s">
        <v>29</v>
      </c>
      <c r="M8" s="9" t="s">
        <v>30</v>
      </c>
      <c r="N8" s="517"/>
      <c r="O8" s="517"/>
      <c r="P8" s="519"/>
      <c r="Q8" s="10" t="s">
        <v>31</v>
      </c>
      <c r="R8" s="11" t="s">
        <v>32</v>
      </c>
      <c r="S8" s="12" t="s">
        <v>33</v>
      </c>
      <c r="T8" s="12" t="s">
        <v>34</v>
      </c>
      <c r="U8" s="12" t="s">
        <v>35</v>
      </c>
      <c r="V8" s="11" t="s">
        <v>36</v>
      </c>
      <c r="W8" s="11" t="s">
        <v>37</v>
      </c>
      <c r="X8" s="13" t="s">
        <v>38</v>
      </c>
      <c r="Y8" s="11" t="s">
        <v>39</v>
      </c>
      <c r="Z8" s="11" t="s">
        <v>40</v>
      </c>
      <c r="AA8" s="14" t="s">
        <v>41</v>
      </c>
      <c r="AB8" s="15" t="s">
        <v>42</v>
      </c>
      <c r="AC8" s="15" t="s">
        <v>43</v>
      </c>
      <c r="AD8" s="15" t="s">
        <v>44</v>
      </c>
      <c r="AE8" s="444"/>
      <c r="AF8" s="1"/>
    </row>
    <row r="9" spans="1:32" ht="49.5" customHeight="1">
      <c r="A9" s="568" t="s">
        <v>45</v>
      </c>
      <c r="B9" s="417" t="s">
        <v>46</v>
      </c>
      <c r="C9" s="427" t="s">
        <v>47</v>
      </c>
      <c r="D9" s="427" t="s">
        <v>48</v>
      </c>
      <c r="E9" s="427" t="s">
        <v>49</v>
      </c>
      <c r="F9" s="452" t="s">
        <v>50</v>
      </c>
      <c r="G9" s="427" t="s">
        <v>51</v>
      </c>
      <c r="H9" s="427" t="s">
        <v>52</v>
      </c>
      <c r="I9" s="427" t="s">
        <v>53</v>
      </c>
      <c r="J9" s="427" t="s">
        <v>54</v>
      </c>
      <c r="K9" s="427" t="s">
        <v>55</v>
      </c>
      <c r="L9" s="495">
        <v>1</v>
      </c>
      <c r="M9" s="495">
        <v>1</v>
      </c>
      <c r="N9" s="427" t="s">
        <v>56</v>
      </c>
      <c r="O9" s="427" t="s">
        <v>57</v>
      </c>
      <c r="P9" s="456" t="s">
        <v>58</v>
      </c>
      <c r="Q9" s="16" t="s">
        <v>59</v>
      </c>
      <c r="R9" s="363" t="s">
        <v>60</v>
      </c>
      <c r="S9" s="18"/>
      <c r="T9" s="19" t="s">
        <v>61</v>
      </c>
      <c r="U9" s="20" t="s">
        <v>62</v>
      </c>
      <c r="V9" s="21"/>
      <c r="W9" s="22"/>
      <c r="X9" s="577"/>
      <c r="Y9" s="577"/>
      <c r="Z9" s="577"/>
      <c r="AA9" s="578">
        <f>SUM(Z10:Z11)</f>
        <v>9.7688000000000006</v>
      </c>
      <c r="AB9" s="23"/>
      <c r="AC9" s="23"/>
      <c r="AD9" s="23"/>
      <c r="AE9" s="437"/>
      <c r="AF9" s="1"/>
    </row>
    <row r="10" spans="1:32" ht="49.5" customHeight="1">
      <c r="A10" s="569"/>
      <c r="B10" s="418"/>
      <c r="C10" s="422"/>
      <c r="D10" s="422"/>
      <c r="E10" s="422"/>
      <c r="F10" s="422"/>
      <c r="G10" s="422"/>
      <c r="H10" s="422"/>
      <c r="I10" s="422"/>
      <c r="J10" s="422"/>
      <c r="K10" s="422"/>
      <c r="L10" s="431"/>
      <c r="M10" s="431"/>
      <c r="N10" s="422"/>
      <c r="O10" s="422"/>
      <c r="P10" s="449"/>
      <c r="Q10" s="24"/>
      <c r="R10" s="358" t="s">
        <v>63</v>
      </c>
      <c r="S10" s="42"/>
      <c r="T10" s="42"/>
      <c r="U10" s="42"/>
      <c r="V10" s="25">
        <v>4</v>
      </c>
      <c r="W10" s="26" t="s">
        <v>64</v>
      </c>
      <c r="X10" s="579">
        <v>1.504</v>
      </c>
      <c r="Y10" s="579">
        <f t="shared" ref="Y10:Y11" si="0">+V10*X10</f>
        <v>6.016</v>
      </c>
      <c r="Z10" s="579">
        <v>6.7</v>
      </c>
      <c r="AA10" s="580"/>
      <c r="AB10" s="26" t="s">
        <v>65</v>
      </c>
      <c r="AC10" s="28"/>
      <c r="AD10" s="28"/>
      <c r="AE10" s="438"/>
      <c r="AF10" s="1"/>
    </row>
    <row r="11" spans="1:32" ht="49.5" customHeight="1">
      <c r="A11" s="569"/>
      <c r="B11" s="420"/>
      <c r="C11" s="425"/>
      <c r="D11" s="425"/>
      <c r="E11" s="425"/>
      <c r="F11" s="425"/>
      <c r="G11" s="425"/>
      <c r="H11" s="425"/>
      <c r="I11" s="425"/>
      <c r="J11" s="425"/>
      <c r="K11" s="425"/>
      <c r="L11" s="432"/>
      <c r="M11" s="432"/>
      <c r="N11" s="425"/>
      <c r="O11" s="425"/>
      <c r="P11" s="458"/>
      <c r="Q11" s="29"/>
      <c r="R11" s="360" t="s">
        <v>66</v>
      </c>
      <c r="S11" s="114"/>
      <c r="T11" s="114"/>
      <c r="U11" s="114"/>
      <c r="V11" s="30">
        <v>2</v>
      </c>
      <c r="W11" s="31" t="s">
        <v>64</v>
      </c>
      <c r="X11" s="581">
        <v>1.37</v>
      </c>
      <c r="Y11" s="581">
        <f t="shared" si="0"/>
        <v>2.74</v>
      </c>
      <c r="Z11" s="581">
        <f>+Y11*1.12</f>
        <v>3.0688000000000004</v>
      </c>
      <c r="AA11" s="582"/>
      <c r="AB11" s="31" t="s">
        <v>65</v>
      </c>
      <c r="AC11" s="34"/>
      <c r="AD11" s="34"/>
      <c r="AE11" s="439"/>
      <c r="AF11" s="1"/>
    </row>
    <row r="12" spans="1:32" ht="49.5" customHeight="1">
      <c r="A12" s="569"/>
      <c r="B12" s="466" t="s">
        <v>46</v>
      </c>
      <c r="C12" s="445" t="s">
        <v>47</v>
      </c>
      <c r="D12" s="445" t="s">
        <v>48</v>
      </c>
      <c r="E12" s="445" t="s">
        <v>49</v>
      </c>
      <c r="F12" s="453" t="s">
        <v>50</v>
      </c>
      <c r="G12" s="445" t="s">
        <v>51</v>
      </c>
      <c r="H12" s="445" t="s">
        <v>52</v>
      </c>
      <c r="I12" s="445" t="s">
        <v>67</v>
      </c>
      <c r="J12" s="445" t="s">
        <v>68</v>
      </c>
      <c r="K12" s="445" t="s">
        <v>69</v>
      </c>
      <c r="L12" s="496">
        <v>1</v>
      </c>
      <c r="M12" s="496">
        <v>1</v>
      </c>
      <c r="N12" s="445" t="s">
        <v>70</v>
      </c>
      <c r="O12" s="445" t="s">
        <v>71</v>
      </c>
      <c r="P12" s="454" t="s">
        <v>72</v>
      </c>
      <c r="Q12" s="72" t="s">
        <v>59</v>
      </c>
      <c r="R12" s="364" t="s">
        <v>60</v>
      </c>
      <c r="S12" s="35"/>
      <c r="T12" s="36" t="s">
        <v>61</v>
      </c>
      <c r="U12" s="37" t="s">
        <v>62</v>
      </c>
      <c r="V12" s="38"/>
      <c r="W12" s="39"/>
      <c r="X12" s="583"/>
      <c r="Y12" s="583"/>
      <c r="Z12" s="583"/>
      <c r="AA12" s="584">
        <f>SUM(Z13:Z17)</f>
        <v>24.617600000000003</v>
      </c>
      <c r="AB12" s="39"/>
      <c r="AC12" s="41"/>
      <c r="AD12" s="41"/>
      <c r="AE12" s="534"/>
      <c r="AF12" s="1"/>
    </row>
    <row r="13" spans="1:32" ht="55.5" customHeight="1">
      <c r="A13" s="569"/>
      <c r="B13" s="418"/>
      <c r="C13" s="422"/>
      <c r="D13" s="422"/>
      <c r="E13" s="422"/>
      <c r="F13" s="422"/>
      <c r="G13" s="422"/>
      <c r="H13" s="422"/>
      <c r="I13" s="422"/>
      <c r="J13" s="422"/>
      <c r="K13" s="422"/>
      <c r="L13" s="431"/>
      <c r="M13" s="431"/>
      <c r="N13" s="422"/>
      <c r="O13" s="422"/>
      <c r="P13" s="449"/>
      <c r="Q13" s="24"/>
      <c r="R13" s="358" t="s">
        <v>73</v>
      </c>
      <c r="S13" s="42"/>
      <c r="T13" s="42"/>
      <c r="U13" s="42"/>
      <c r="V13" s="25">
        <v>3</v>
      </c>
      <c r="W13" s="26" t="s">
        <v>64</v>
      </c>
      <c r="X13" s="579">
        <v>0.18</v>
      </c>
      <c r="Y13" s="579">
        <f t="shared" ref="Y13:Y17" si="1">+V13*X13</f>
        <v>0.54</v>
      </c>
      <c r="Z13" s="579">
        <f t="shared" ref="Z13:Z17" si="2">+Y13*1.12</f>
        <v>0.60480000000000012</v>
      </c>
      <c r="AA13" s="580"/>
      <c r="AB13" s="26" t="s">
        <v>65</v>
      </c>
      <c r="AC13" s="28"/>
      <c r="AD13" s="28"/>
      <c r="AE13" s="438"/>
      <c r="AF13" s="1"/>
    </row>
    <row r="14" spans="1:32" ht="55.5" customHeight="1">
      <c r="A14" s="569"/>
      <c r="B14" s="418"/>
      <c r="C14" s="422"/>
      <c r="D14" s="422"/>
      <c r="E14" s="422"/>
      <c r="F14" s="422"/>
      <c r="G14" s="422"/>
      <c r="H14" s="422"/>
      <c r="I14" s="422"/>
      <c r="J14" s="422"/>
      <c r="K14" s="422"/>
      <c r="L14" s="431"/>
      <c r="M14" s="431"/>
      <c r="N14" s="422"/>
      <c r="O14" s="422"/>
      <c r="P14" s="449"/>
      <c r="Q14" s="24"/>
      <c r="R14" s="358" t="s">
        <v>74</v>
      </c>
      <c r="S14" s="42"/>
      <c r="T14" s="42"/>
      <c r="U14" s="42"/>
      <c r="V14" s="25">
        <v>1</v>
      </c>
      <c r="W14" s="26" t="s">
        <v>64</v>
      </c>
      <c r="X14" s="579">
        <v>0.73</v>
      </c>
      <c r="Y14" s="579">
        <f t="shared" si="1"/>
        <v>0.73</v>
      </c>
      <c r="Z14" s="579">
        <f t="shared" si="2"/>
        <v>0.8176000000000001</v>
      </c>
      <c r="AA14" s="580"/>
      <c r="AB14" s="26" t="s">
        <v>65</v>
      </c>
      <c r="AC14" s="28"/>
      <c r="AD14" s="28"/>
      <c r="AE14" s="438"/>
      <c r="AF14" s="1"/>
    </row>
    <row r="15" spans="1:32" ht="55.5" customHeight="1">
      <c r="A15" s="569"/>
      <c r="B15" s="418"/>
      <c r="C15" s="422"/>
      <c r="D15" s="422"/>
      <c r="E15" s="422"/>
      <c r="F15" s="422"/>
      <c r="G15" s="422"/>
      <c r="H15" s="422"/>
      <c r="I15" s="422"/>
      <c r="J15" s="422"/>
      <c r="K15" s="422"/>
      <c r="L15" s="431"/>
      <c r="M15" s="431"/>
      <c r="N15" s="422"/>
      <c r="O15" s="422"/>
      <c r="P15" s="449"/>
      <c r="Q15" s="24"/>
      <c r="R15" s="358" t="s">
        <v>75</v>
      </c>
      <c r="S15" s="42"/>
      <c r="T15" s="42"/>
      <c r="U15" s="42"/>
      <c r="V15" s="25">
        <v>7</v>
      </c>
      <c r="W15" s="26" t="s">
        <v>76</v>
      </c>
      <c r="X15" s="579">
        <v>0.25</v>
      </c>
      <c r="Y15" s="579">
        <f t="shared" si="1"/>
        <v>1.75</v>
      </c>
      <c r="Z15" s="579">
        <f t="shared" si="2"/>
        <v>1.9600000000000002</v>
      </c>
      <c r="AA15" s="580"/>
      <c r="AB15" s="26" t="s">
        <v>65</v>
      </c>
      <c r="AC15" s="28"/>
      <c r="AD15" s="28"/>
      <c r="AE15" s="438"/>
      <c r="AF15" s="1"/>
    </row>
    <row r="16" spans="1:32" ht="55.5" customHeight="1">
      <c r="A16" s="569"/>
      <c r="B16" s="418"/>
      <c r="C16" s="422"/>
      <c r="D16" s="422"/>
      <c r="E16" s="422"/>
      <c r="F16" s="422"/>
      <c r="G16" s="422"/>
      <c r="H16" s="422"/>
      <c r="I16" s="422"/>
      <c r="J16" s="422"/>
      <c r="K16" s="422"/>
      <c r="L16" s="431"/>
      <c r="M16" s="431"/>
      <c r="N16" s="422"/>
      <c r="O16" s="422"/>
      <c r="P16" s="449"/>
      <c r="Q16" s="24"/>
      <c r="R16" s="358" t="s">
        <v>77</v>
      </c>
      <c r="S16" s="42"/>
      <c r="T16" s="42"/>
      <c r="U16" s="42"/>
      <c r="V16" s="25">
        <v>4</v>
      </c>
      <c r="W16" s="26" t="s">
        <v>76</v>
      </c>
      <c r="X16" s="579">
        <v>0.46</v>
      </c>
      <c r="Y16" s="579">
        <f t="shared" si="1"/>
        <v>1.84</v>
      </c>
      <c r="Z16" s="579">
        <f t="shared" si="2"/>
        <v>2.0608000000000004</v>
      </c>
      <c r="AA16" s="580"/>
      <c r="AB16" s="26" t="s">
        <v>65</v>
      </c>
      <c r="AC16" s="28"/>
      <c r="AD16" s="28"/>
      <c r="AE16" s="438"/>
      <c r="AF16" s="1"/>
    </row>
    <row r="17" spans="1:32" ht="55.5" customHeight="1">
      <c r="A17" s="570"/>
      <c r="B17" s="419"/>
      <c r="C17" s="423"/>
      <c r="D17" s="423"/>
      <c r="E17" s="423"/>
      <c r="F17" s="423"/>
      <c r="G17" s="423"/>
      <c r="H17" s="423"/>
      <c r="I17" s="423"/>
      <c r="J17" s="423"/>
      <c r="K17" s="423"/>
      <c r="L17" s="447"/>
      <c r="M17" s="447"/>
      <c r="N17" s="423"/>
      <c r="O17" s="423"/>
      <c r="P17" s="450"/>
      <c r="Q17" s="43"/>
      <c r="R17" s="365" t="s">
        <v>78</v>
      </c>
      <c r="S17" s="125"/>
      <c r="T17" s="125"/>
      <c r="U17" s="125"/>
      <c r="V17" s="44">
        <v>2</v>
      </c>
      <c r="W17" s="45" t="s">
        <v>79</v>
      </c>
      <c r="X17" s="585">
        <v>8.56</v>
      </c>
      <c r="Y17" s="585">
        <f t="shared" si="1"/>
        <v>17.12</v>
      </c>
      <c r="Z17" s="585">
        <f t="shared" si="2"/>
        <v>19.174400000000002</v>
      </c>
      <c r="AA17" s="586"/>
      <c r="AB17" s="45"/>
      <c r="AC17" s="48" t="s">
        <v>65</v>
      </c>
      <c r="AD17" s="48"/>
      <c r="AE17" s="441"/>
      <c r="AF17" s="1"/>
    </row>
    <row r="18" spans="1:32" ht="24.75" customHeight="1">
      <c r="A18" s="569" t="s">
        <v>45</v>
      </c>
      <c r="B18" s="417" t="s">
        <v>80</v>
      </c>
      <c r="C18" s="427" t="s">
        <v>81</v>
      </c>
      <c r="D18" s="427" t="s">
        <v>82</v>
      </c>
      <c r="E18" s="427" t="s">
        <v>83</v>
      </c>
      <c r="F18" s="452" t="s">
        <v>84</v>
      </c>
      <c r="G18" s="427" t="s">
        <v>51</v>
      </c>
      <c r="H18" s="427" t="s">
        <v>85</v>
      </c>
      <c r="I18" s="427" t="s">
        <v>86</v>
      </c>
      <c r="J18" s="427" t="s">
        <v>87</v>
      </c>
      <c r="K18" s="427" t="s">
        <v>88</v>
      </c>
      <c r="L18" s="495">
        <v>1</v>
      </c>
      <c r="M18" s="495">
        <v>1</v>
      </c>
      <c r="N18" s="427" t="s">
        <v>89</v>
      </c>
      <c r="O18" s="427" t="s">
        <v>90</v>
      </c>
      <c r="P18" s="456" t="s">
        <v>91</v>
      </c>
      <c r="Q18" s="16" t="s">
        <v>59</v>
      </c>
      <c r="R18" s="363" t="s">
        <v>60</v>
      </c>
      <c r="S18" s="18"/>
      <c r="T18" s="19" t="s">
        <v>61</v>
      </c>
      <c r="U18" s="20" t="s">
        <v>62</v>
      </c>
      <c r="V18" s="49"/>
      <c r="W18" s="50"/>
      <c r="X18" s="587"/>
      <c r="Y18" s="587"/>
      <c r="Z18" s="587"/>
      <c r="AA18" s="588">
        <f>SUM(Z19:Z23)</f>
        <v>55.904800000000002</v>
      </c>
      <c r="AB18" s="50"/>
      <c r="AC18" s="50"/>
      <c r="AD18" s="50"/>
      <c r="AE18" s="437"/>
      <c r="AF18" s="1"/>
    </row>
    <row r="19" spans="1:32" ht="24.75" customHeight="1">
      <c r="A19" s="569"/>
      <c r="B19" s="418"/>
      <c r="C19" s="422"/>
      <c r="D19" s="422"/>
      <c r="E19" s="422"/>
      <c r="F19" s="422"/>
      <c r="G19" s="422"/>
      <c r="H19" s="422"/>
      <c r="I19" s="422"/>
      <c r="J19" s="422"/>
      <c r="K19" s="422"/>
      <c r="L19" s="431"/>
      <c r="M19" s="431"/>
      <c r="N19" s="422"/>
      <c r="O19" s="422"/>
      <c r="P19" s="449"/>
      <c r="Q19" s="24"/>
      <c r="R19" s="358" t="s">
        <v>92</v>
      </c>
      <c r="S19" s="42"/>
      <c r="T19" s="42"/>
      <c r="U19" s="42"/>
      <c r="V19" s="25">
        <v>18</v>
      </c>
      <c r="W19" s="26" t="s">
        <v>64</v>
      </c>
      <c r="X19" s="579">
        <v>0.34</v>
      </c>
      <c r="Y19" s="579">
        <f t="shared" ref="Y19:Y23" si="3">+V19*X19</f>
        <v>6.12</v>
      </c>
      <c r="Z19" s="579">
        <f t="shared" ref="Z19:Z21" si="4">+Y19*1.12</f>
        <v>6.8544000000000009</v>
      </c>
      <c r="AA19" s="580"/>
      <c r="AB19" s="26" t="s">
        <v>65</v>
      </c>
      <c r="AC19" s="28"/>
      <c r="AD19" s="28"/>
      <c r="AE19" s="438"/>
      <c r="AF19" s="1"/>
    </row>
    <row r="20" spans="1:32" ht="24.75" customHeight="1">
      <c r="A20" s="569"/>
      <c r="B20" s="418"/>
      <c r="C20" s="422"/>
      <c r="D20" s="422"/>
      <c r="E20" s="422"/>
      <c r="F20" s="422"/>
      <c r="G20" s="422"/>
      <c r="H20" s="422"/>
      <c r="I20" s="422"/>
      <c r="J20" s="422"/>
      <c r="K20" s="422"/>
      <c r="L20" s="431"/>
      <c r="M20" s="431"/>
      <c r="N20" s="422"/>
      <c r="O20" s="422"/>
      <c r="P20" s="449"/>
      <c r="Q20" s="24"/>
      <c r="R20" s="358" t="s">
        <v>93</v>
      </c>
      <c r="S20" s="42"/>
      <c r="T20" s="42"/>
      <c r="U20" s="42"/>
      <c r="V20" s="25">
        <v>4</v>
      </c>
      <c r="W20" s="26" t="s">
        <v>64</v>
      </c>
      <c r="X20" s="579">
        <v>0.81</v>
      </c>
      <c r="Y20" s="579">
        <f t="shared" si="3"/>
        <v>3.24</v>
      </c>
      <c r="Z20" s="579">
        <f t="shared" si="4"/>
        <v>3.6288000000000005</v>
      </c>
      <c r="AA20" s="580"/>
      <c r="AB20" s="26"/>
      <c r="AC20" s="28" t="s">
        <v>65</v>
      </c>
      <c r="AD20" s="28"/>
      <c r="AE20" s="438"/>
      <c r="AF20" s="1"/>
    </row>
    <row r="21" spans="1:32" ht="24.75" customHeight="1">
      <c r="A21" s="569"/>
      <c r="B21" s="418"/>
      <c r="C21" s="422"/>
      <c r="D21" s="422"/>
      <c r="E21" s="422"/>
      <c r="F21" s="422"/>
      <c r="G21" s="422"/>
      <c r="H21" s="422"/>
      <c r="I21" s="422"/>
      <c r="J21" s="422"/>
      <c r="K21" s="422"/>
      <c r="L21" s="431"/>
      <c r="M21" s="431"/>
      <c r="N21" s="422"/>
      <c r="O21" s="422"/>
      <c r="P21" s="449"/>
      <c r="Q21" s="24"/>
      <c r="R21" s="358" t="s">
        <v>94</v>
      </c>
      <c r="S21" s="42"/>
      <c r="T21" s="42"/>
      <c r="U21" s="42"/>
      <c r="V21" s="25">
        <v>1</v>
      </c>
      <c r="W21" s="26" t="s">
        <v>76</v>
      </c>
      <c r="X21" s="579">
        <v>1.68</v>
      </c>
      <c r="Y21" s="579">
        <f t="shared" si="3"/>
        <v>1.68</v>
      </c>
      <c r="Z21" s="579">
        <f t="shared" si="4"/>
        <v>1.8816000000000002</v>
      </c>
      <c r="AA21" s="580"/>
      <c r="AB21" s="26"/>
      <c r="AC21" s="28" t="s">
        <v>65</v>
      </c>
      <c r="AD21" s="28"/>
      <c r="AE21" s="438"/>
      <c r="AF21" s="1"/>
    </row>
    <row r="22" spans="1:32" ht="24.75" customHeight="1">
      <c r="A22" s="569"/>
      <c r="B22" s="418"/>
      <c r="C22" s="422"/>
      <c r="D22" s="422"/>
      <c r="E22" s="422"/>
      <c r="F22" s="422"/>
      <c r="G22" s="422"/>
      <c r="H22" s="422"/>
      <c r="I22" s="422"/>
      <c r="J22" s="422"/>
      <c r="K22" s="422"/>
      <c r="L22" s="431"/>
      <c r="M22" s="431"/>
      <c r="N22" s="422"/>
      <c r="O22" s="422"/>
      <c r="P22" s="449"/>
      <c r="Q22" s="24"/>
      <c r="R22" s="358" t="s">
        <v>95</v>
      </c>
      <c r="S22" s="42"/>
      <c r="T22" s="42"/>
      <c r="U22" s="42"/>
      <c r="V22" s="25">
        <v>14</v>
      </c>
      <c r="W22" s="26" t="s">
        <v>64</v>
      </c>
      <c r="X22" s="579">
        <v>2.95</v>
      </c>
      <c r="Y22" s="579">
        <f t="shared" si="3"/>
        <v>41.300000000000004</v>
      </c>
      <c r="Z22" s="579">
        <v>41.3</v>
      </c>
      <c r="AA22" s="580"/>
      <c r="AB22" s="26"/>
      <c r="AC22" s="28" t="s">
        <v>65</v>
      </c>
      <c r="AD22" s="28"/>
      <c r="AE22" s="438"/>
      <c r="AF22" s="1"/>
    </row>
    <row r="23" spans="1:32" ht="24.75" customHeight="1">
      <c r="A23" s="569"/>
      <c r="B23" s="420"/>
      <c r="C23" s="425"/>
      <c r="D23" s="425"/>
      <c r="E23" s="425"/>
      <c r="F23" s="425"/>
      <c r="G23" s="425"/>
      <c r="H23" s="425"/>
      <c r="I23" s="425"/>
      <c r="J23" s="425"/>
      <c r="K23" s="425"/>
      <c r="L23" s="432"/>
      <c r="M23" s="432"/>
      <c r="N23" s="425"/>
      <c r="O23" s="425"/>
      <c r="P23" s="458"/>
      <c r="Q23" s="29"/>
      <c r="R23" s="360" t="s">
        <v>96</v>
      </c>
      <c r="S23" s="114"/>
      <c r="T23" s="114"/>
      <c r="U23" s="114"/>
      <c r="V23" s="30">
        <v>4</v>
      </c>
      <c r="W23" s="31" t="s">
        <v>64</v>
      </c>
      <c r="X23" s="581">
        <v>0.5</v>
      </c>
      <c r="Y23" s="581">
        <f t="shared" si="3"/>
        <v>2</v>
      </c>
      <c r="Z23" s="581">
        <f>+Y23*1.12</f>
        <v>2.2400000000000002</v>
      </c>
      <c r="AA23" s="582"/>
      <c r="AB23" s="31"/>
      <c r="AC23" s="34" t="s">
        <v>65</v>
      </c>
      <c r="AD23" s="34"/>
      <c r="AE23" s="439"/>
      <c r="AF23" s="1"/>
    </row>
    <row r="24" spans="1:32" ht="29.25" customHeight="1">
      <c r="A24" s="569"/>
      <c r="B24" s="466" t="s">
        <v>46</v>
      </c>
      <c r="C24" s="445" t="s">
        <v>47</v>
      </c>
      <c r="D24" s="445" t="s">
        <v>97</v>
      </c>
      <c r="E24" s="445" t="s">
        <v>98</v>
      </c>
      <c r="F24" s="453" t="s">
        <v>50</v>
      </c>
      <c r="G24" s="445" t="s">
        <v>51</v>
      </c>
      <c r="H24" s="445" t="s">
        <v>52</v>
      </c>
      <c r="I24" s="445" t="s">
        <v>99</v>
      </c>
      <c r="J24" s="445" t="s">
        <v>100</v>
      </c>
      <c r="K24" s="445" t="s">
        <v>101</v>
      </c>
      <c r="L24" s="496">
        <v>1</v>
      </c>
      <c r="M24" s="496">
        <v>1</v>
      </c>
      <c r="N24" s="445" t="s">
        <v>102</v>
      </c>
      <c r="O24" s="445" t="s">
        <v>103</v>
      </c>
      <c r="P24" s="454" t="s">
        <v>104</v>
      </c>
      <c r="Q24" s="72" t="s">
        <v>105</v>
      </c>
      <c r="R24" s="364" t="s">
        <v>106</v>
      </c>
      <c r="S24" s="35"/>
      <c r="T24" s="36" t="s">
        <v>61</v>
      </c>
      <c r="U24" s="37" t="s">
        <v>62</v>
      </c>
      <c r="V24" s="52"/>
      <c r="W24" s="53"/>
      <c r="X24" s="589"/>
      <c r="Y24" s="589"/>
      <c r="Z24" s="589"/>
      <c r="AA24" s="584">
        <f>SUM(Z25:Z31)</f>
        <v>443.66896000000008</v>
      </c>
      <c r="AB24" s="39"/>
      <c r="AC24" s="41"/>
      <c r="AD24" s="41"/>
      <c r="AE24" s="440"/>
      <c r="AF24" s="1"/>
    </row>
    <row r="25" spans="1:32" ht="29.25" customHeight="1">
      <c r="A25" s="569"/>
      <c r="B25" s="418"/>
      <c r="C25" s="422"/>
      <c r="D25" s="422"/>
      <c r="E25" s="422"/>
      <c r="F25" s="422"/>
      <c r="G25" s="422"/>
      <c r="H25" s="422"/>
      <c r="I25" s="422"/>
      <c r="J25" s="422"/>
      <c r="K25" s="422"/>
      <c r="L25" s="431"/>
      <c r="M25" s="431"/>
      <c r="N25" s="422"/>
      <c r="O25" s="422"/>
      <c r="P25" s="449"/>
      <c r="Q25" s="24"/>
      <c r="R25" s="358" t="s">
        <v>107</v>
      </c>
      <c r="S25" s="42"/>
      <c r="T25" s="42"/>
      <c r="U25" s="42"/>
      <c r="V25" s="25">
        <v>3</v>
      </c>
      <c r="W25" s="26" t="s">
        <v>108</v>
      </c>
      <c r="X25" s="579">
        <v>17.081</v>
      </c>
      <c r="Y25" s="579">
        <f t="shared" ref="Y25:Y27" si="5">+V25*X25</f>
        <v>51.242999999999995</v>
      </c>
      <c r="Z25" s="579">
        <f t="shared" ref="Z25:Z31" si="6">+Y25*1.12</f>
        <v>57.392159999999997</v>
      </c>
      <c r="AA25" s="580"/>
      <c r="AB25" s="26" t="s">
        <v>65</v>
      </c>
      <c r="AC25" s="28"/>
      <c r="AD25" s="28"/>
      <c r="AE25" s="438"/>
      <c r="AF25" s="1"/>
    </row>
    <row r="26" spans="1:32" ht="29.25" customHeight="1">
      <c r="A26" s="569"/>
      <c r="B26" s="418"/>
      <c r="C26" s="422"/>
      <c r="D26" s="422"/>
      <c r="E26" s="422"/>
      <c r="F26" s="422"/>
      <c r="G26" s="422"/>
      <c r="H26" s="422"/>
      <c r="I26" s="422"/>
      <c r="J26" s="422"/>
      <c r="K26" s="422"/>
      <c r="L26" s="431"/>
      <c r="M26" s="431"/>
      <c r="N26" s="422"/>
      <c r="O26" s="422"/>
      <c r="P26" s="449"/>
      <c r="Q26" s="24"/>
      <c r="R26" s="358" t="s">
        <v>109</v>
      </c>
      <c r="S26" s="42"/>
      <c r="T26" s="42"/>
      <c r="U26" s="42"/>
      <c r="V26" s="25">
        <v>10</v>
      </c>
      <c r="W26" s="26" t="s">
        <v>64</v>
      </c>
      <c r="X26" s="579">
        <v>1.03</v>
      </c>
      <c r="Y26" s="579">
        <f t="shared" si="5"/>
        <v>10.3</v>
      </c>
      <c r="Z26" s="579">
        <f t="shared" si="6"/>
        <v>11.536000000000001</v>
      </c>
      <c r="AA26" s="580"/>
      <c r="AB26" s="26" t="s">
        <v>65</v>
      </c>
      <c r="AC26" s="28"/>
      <c r="AD26" s="28"/>
      <c r="AE26" s="438"/>
      <c r="AF26" s="1"/>
    </row>
    <row r="27" spans="1:32" ht="31.5" customHeight="1">
      <c r="A27" s="569"/>
      <c r="B27" s="418"/>
      <c r="C27" s="422"/>
      <c r="D27" s="422"/>
      <c r="E27" s="422"/>
      <c r="F27" s="422"/>
      <c r="G27" s="422"/>
      <c r="H27" s="422"/>
      <c r="I27" s="422"/>
      <c r="J27" s="422"/>
      <c r="K27" s="422"/>
      <c r="L27" s="431"/>
      <c r="M27" s="431"/>
      <c r="N27" s="422"/>
      <c r="O27" s="422"/>
      <c r="P27" s="449"/>
      <c r="Q27" s="24"/>
      <c r="R27" s="358" t="s">
        <v>110</v>
      </c>
      <c r="S27" s="42"/>
      <c r="T27" s="42"/>
      <c r="U27" s="42"/>
      <c r="V27" s="25">
        <v>6</v>
      </c>
      <c r="W27" s="26" t="s">
        <v>108</v>
      </c>
      <c r="X27" s="579">
        <v>14.91</v>
      </c>
      <c r="Y27" s="579">
        <f t="shared" si="5"/>
        <v>89.460000000000008</v>
      </c>
      <c r="Z27" s="579">
        <f t="shared" si="6"/>
        <v>100.19520000000001</v>
      </c>
      <c r="AA27" s="580"/>
      <c r="AB27" s="26" t="s">
        <v>65</v>
      </c>
      <c r="AC27" s="28"/>
      <c r="AD27" s="28"/>
      <c r="AE27" s="438"/>
      <c r="AF27" s="1"/>
    </row>
    <row r="28" spans="1:32" ht="31.5" customHeight="1">
      <c r="A28" s="569"/>
      <c r="B28" s="418"/>
      <c r="C28" s="422"/>
      <c r="D28" s="422"/>
      <c r="E28" s="422"/>
      <c r="F28" s="422"/>
      <c r="G28" s="422"/>
      <c r="H28" s="422"/>
      <c r="I28" s="422"/>
      <c r="J28" s="422"/>
      <c r="K28" s="422"/>
      <c r="L28" s="431"/>
      <c r="M28" s="431"/>
      <c r="N28" s="422"/>
      <c r="O28" s="422"/>
      <c r="P28" s="449"/>
      <c r="Q28" s="24"/>
      <c r="R28" s="358" t="s">
        <v>111</v>
      </c>
      <c r="S28" s="42"/>
      <c r="T28" s="42"/>
      <c r="U28" s="42"/>
      <c r="V28" s="25">
        <v>22</v>
      </c>
      <c r="W28" s="26" t="s">
        <v>64</v>
      </c>
      <c r="X28" s="579">
        <v>3.2</v>
      </c>
      <c r="Y28" s="579">
        <f>V28*X28</f>
        <v>70.400000000000006</v>
      </c>
      <c r="Z28" s="579">
        <f t="shared" si="6"/>
        <v>78.848000000000013</v>
      </c>
      <c r="AA28" s="580"/>
      <c r="AB28" s="26" t="s">
        <v>65</v>
      </c>
      <c r="AC28" s="26"/>
      <c r="AD28" s="26"/>
      <c r="AE28" s="438"/>
      <c r="AF28" s="1"/>
    </row>
    <row r="29" spans="1:32" ht="31.5" customHeight="1">
      <c r="A29" s="569"/>
      <c r="B29" s="418"/>
      <c r="C29" s="422"/>
      <c r="D29" s="422"/>
      <c r="E29" s="422"/>
      <c r="F29" s="422"/>
      <c r="G29" s="422"/>
      <c r="H29" s="422"/>
      <c r="I29" s="422"/>
      <c r="J29" s="422"/>
      <c r="K29" s="422"/>
      <c r="L29" s="431"/>
      <c r="M29" s="431"/>
      <c r="N29" s="422"/>
      <c r="O29" s="422"/>
      <c r="P29" s="449"/>
      <c r="Q29" s="24"/>
      <c r="R29" s="358" t="s">
        <v>112</v>
      </c>
      <c r="S29" s="42"/>
      <c r="T29" s="42"/>
      <c r="U29" s="42"/>
      <c r="V29" s="25">
        <v>3</v>
      </c>
      <c r="W29" s="26" t="s">
        <v>108</v>
      </c>
      <c r="X29" s="579">
        <v>20.91</v>
      </c>
      <c r="Y29" s="579">
        <f t="shared" ref="Y29:Y31" si="7">+V29*X29</f>
        <v>62.730000000000004</v>
      </c>
      <c r="Z29" s="579">
        <f t="shared" si="6"/>
        <v>70.257600000000011</v>
      </c>
      <c r="AA29" s="580"/>
      <c r="AB29" s="26" t="s">
        <v>65</v>
      </c>
      <c r="AC29" s="26"/>
      <c r="AD29" s="26"/>
      <c r="AE29" s="438"/>
      <c r="AF29" s="1"/>
    </row>
    <row r="30" spans="1:32" ht="31.5" customHeight="1">
      <c r="A30" s="569"/>
      <c r="B30" s="418"/>
      <c r="C30" s="422"/>
      <c r="D30" s="422"/>
      <c r="E30" s="422"/>
      <c r="F30" s="422"/>
      <c r="G30" s="422"/>
      <c r="H30" s="422"/>
      <c r="I30" s="422"/>
      <c r="J30" s="422"/>
      <c r="K30" s="422"/>
      <c r="L30" s="431"/>
      <c r="M30" s="431"/>
      <c r="N30" s="422"/>
      <c r="O30" s="422"/>
      <c r="P30" s="449"/>
      <c r="Q30" s="24"/>
      <c r="R30" s="358" t="s">
        <v>113</v>
      </c>
      <c r="S30" s="42"/>
      <c r="T30" s="42"/>
      <c r="U30" s="42"/>
      <c r="V30" s="25">
        <v>15</v>
      </c>
      <c r="W30" s="26" t="s">
        <v>114</v>
      </c>
      <c r="X30" s="579">
        <v>4.5</v>
      </c>
      <c r="Y30" s="579">
        <f t="shared" si="7"/>
        <v>67.5</v>
      </c>
      <c r="Z30" s="579">
        <f t="shared" si="6"/>
        <v>75.600000000000009</v>
      </c>
      <c r="AA30" s="580"/>
      <c r="AB30" s="26"/>
      <c r="AC30" s="26" t="s">
        <v>65</v>
      </c>
      <c r="AD30" s="28"/>
      <c r="AE30" s="438"/>
      <c r="AF30" s="1"/>
    </row>
    <row r="31" spans="1:32" ht="31.5" customHeight="1">
      <c r="A31" s="569"/>
      <c r="B31" s="419"/>
      <c r="C31" s="423"/>
      <c r="D31" s="423"/>
      <c r="E31" s="423"/>
      <c r="F31" s="423"/>
      <c r="G31" s="423"/>
      <c r="H31" s="423"/>
      <c r="I31" s="423"/>
      <c r="J31" s="423"/>
      <c r="K31" s="423"/>
      <c r="L31" s="447"/>
      <c r="M31" s="447"/>
      <c r="N31" s="423"/>
      <c r="O31" s="423"/>
      <c r="P31" s="450"/>
      <c r="Q31" s="43"/>
      <c r="R31" s="365" t="s">
        <v>115</v>
      </c>
      <c r="S31" s="125"/>
      <c r="T31" s="125"/>
      <c r="U31" s="125"/>
      <c r="V31" s="44">
        <v>25</v>
      </c>
      <c r="W31" s="45" t="s">
        <v>64</v>
      </c>
      <c r="X31" s="585">
        <v>1.78</v>
      </c>
      <c r="Y31" s="585">
        <f t="shared" si="7"/>
        <v>44.5</v>
      </c>
      <c r="Z31" s="585">
        <f t="shared" si="6"/>
        <v>49.84</v>
      </c>
      <c r="AA31" s="586"/>
      <c r="AB31" s="45" t="s">
        <v>65</v>
      </c>
      <c r="AC31" s="45"/>
      <c r="AD31" s="48"/>
      <c r="AE31" s="441"/>
      <c r="AF31" s="1"/>
    </row>
    <row r="32" spans="1:32" ht="31.5" customHeight="1">
      <c r="A32" s="569"/>
      <c r="B32" s="417" t="s">
        <v>80</v>
      </c>
      <c r="C32" s="427" t="s">
        <v>81</v>
      </c>
      <c r="D32" s="427" t="s">
        <v>116</v>
      </c>
      <c r="E32" s="427" t="s">
        <v>117</v>
      </c>
      <c r="F32" s="452" t="s">
        <v>84</v>
      </c>
      <c r="G32" s="427" t="s">
        <v>118</v>
      </c>
      <c r="H32" s="427" t="s">
        <v>52</v>
      </c>
      <c r="I32" s="427" t="s">
        <v>119</v>
      </c>
      <c r="J32" s="427" t="s">
        <v>120</v>
      </c>
      <c r="K32" s="427" t="s">
        <v>121</v>
      </c>
      <c r="L32" s="495">
        <v>1</v>
      </c>
      <c r="M32" s="495">
        <v>1</v>
      </c>
      <c r="N32" s="427" t="s">
        <v>122</v>
      </c>
      <c r="O32" s="427" t="s">
        <v>123</v>
      </c>
      <c r="P32" s="456" t="s">
        <v>124</v>
      </c>
      <c r="Q32" s="16" t="s">
        <v>105</v>
      </c>
      <c r="R32" s="363" t="s">
        <v>106</v>
      </c>
      <c r="S32" s="18"/>
      <c r="T32" s="19" t="s">
        <v>61</v>
      </c>
      <c r="U32" s="20" t="s">
        <v>62</v>
      </c>
      <c r="V32" s="21"/>
      <c r="W32" s="22"/>
      <c r="X32" s="577"/>
      <c r="Y32" s="577"/>
      <c r="Z32" s="577"/>
      <c r="AA32" s="578">
        <f>SUM(Z33:Z37)</f>
        <v>235.21400000000006</v>
      </c>
      <c r="AB32" s="22"/>
      <c r="AC32" s="22"/>
      <c r="AD32" s="54"/>
      <c r="AE32" s="522"/>
      <c r="AF32" s="1"/>
    </row>
    <row r="33" spans="1:32" ht="18.75" customHeight="1">
      <c r="A33" s="569"/>
      <c r="B33" s="418"/>
      <c r="C33" s="422"/>
      <c r="D33" s="422"/>
      <c r="E33" s="422"/>
      <c r="F33" s="422"/>
      <c r="G33" s="422"/>
      <c r="H33" s="422"/>
      <c r="I33" s="422"/>
      <c r="J33" s="422"/>
      <c r="K33" s="422"/>
      <c r="L33" s="431"/>
      <c r="M33" s="431"/>
      <c r="N33" s="422"/>
      <c r="O33" s="422"/>
      <c r="P33" s="449"/>
      <c r="Q33" s="24"/>
      <c r="R33" s="358" t="s">
        <v>125</v>
      </c>
      <c r="S33" s="42"/>
      <c r="T33" s="42"/>
      <c r="U33" s="42"/>
      <c r="V33" s="25">
        <v>17</v>
      </c>
      <c r="W33" s="26" t="s">
        <v>64</v>
      </c>
      <c r="X33" s="579">
        <v>4.2</v>
      </c>
      <c r="Y33" s="579">
        <f t="shared" ref="Y33:Y37" si="8">+V33*X33</f>
        <v>71.400000000000006</v>
      </c>
      <c r="Z33" s="579">
        <f t="shared" ref="Z33:Z35" si="9">+Y33*1.12</f>
        <v>79.968000000000018</v>
      </c>
      <c r="AA33" s="580"/>
      <c r="AB33" s="26"/>
      <c r="AC33" s="26" t="s">
        <v>65</v>
      </c>
      <c r="AD33" s="55"/>
      <c r="AE33" s="438"/>
      <c r="AF33" s="1"/>
    </row>
    <row r="34" spans="1:32" ht="18.75" customHeight="1">
      <c r="A34" s="569"/>
      <c r="B34" s="418"/>
      <c r="C34" s="422"/>
      <c r="D34" s="422"/>
      <c r="E34" s="422"/>
      <c r="F34" s="422"/>
      <c r="G34" s="422"/>
      <c r="H34" s="422"/>
      <c r="I34" s="422"/>
      <c r="J34" s="422"/>
      <c r="K34" s="422"/>
      <c r="L34" s="431"/>
      <c r="M34" s="431"/>
      <c r="N34" s="422"/>
      <c r="O34" s="422"/>
      <c r="P34" s="449"/>
      <c r="Q34" s="24"/>
      <c r="R34" s="358" t="s">
        <v>126</v>
      </c>
      <c r="S34" s="42"/>
      <c r="T34" s="42"/>
      <c r="U34" s="42"/>
      <c r="V34" s="25">
        <v>18</v>
      </c>
      <c r="W34" s="26" t="s">
        <v>64</v>
      </c>
      <c r="X34" s="579">
        <v>1.35</v>
      </c>
      <c r="Y34" s="579">
        <f t="shared" si="8"/>
        <v>24.3</v>
      </c>
      <c r="Z34" s="579">
        <f t="shared" si="9"/>
        <v>27.216000000000005</v>
      </c>
      <c r="AA34" s="580"/>
      <c r="AB34" s="26"/>
      <c r="AC34" s="28" t="s">
        <v>65</v>
      </c>
      <c r="AD34" s="55"/>
      <c r="AE34" s="438"/>
      <c r="AF34" s="1"/>
    </row>
    <row r="35" spans="1:32" ht="18.75" customHeight="1">
      <c r="A35" s="569"/>
      <c r="B35" s="418"/>
      <c r="C35" s="422"/>
      <c r="D35" s="422"/>
      <c r="E35" s="422"/>
      <c r="F35" s="422"/>
      <c r="G35" s="422"/>
      <c r="H35" s="422"/>
      <c r="I35" s="422"/>
      <c r="J35" s="422"/>
      <c r="K35" s="422"/>
      <c r="L35" s="431"/>
      <c r="M35" s="431"/>
      <c r="N35" s="422"/>
      <c r="O35" s="422"/>
      <c r="P35" s="449"/>
      <c r="Q35" s="24"/>
      <c r="R35" s="358" t="s">
        <v>127</v>
      </c>
      <c r="S35" s="42"/>
      <c r="T35" s="42"/>
      <c r="U35" s="42"/>
      <c r="V35" s="25">
        <v>30</v>
      </c>
      <c r="W35" s="26" t="s">
        <v>64</v>
      </c>
      <c r="X35" s="579">
        <v>2.2000000000000002</v>
      </c>
      <c r="Y35" s="579">
        <f t="shared" si="8"/>
        <v>66</v>
      </c>
      <c r="Z35" s="579">
        <f t="shared" si="9"/>
        <v>73.92</v>
      </c>
      <c r="AA35" s="580"/>
      <c r="AB35" s="26" t="s">
        <v>65</v>
      </c>
      <c r="AC35" s="28"/>
      <c r="AD35" s="55"/>
      <c r="AE35" s="438"/>
      <c r="AF35" s="1"/>
    </row>
    <row r="36" spans="1:32" ht="18.75" customHeight="1">
      <c r="A36" s="569"/>
      <c r="B36" s="418"/>
      <c r="C36" s="422"/>
      <c r="D36" s="422"/>
      <c r="E36" s="422"/>
      <c r="F36" s="422"/>
      <c r="G36" s="422"/>
      <c r="H36" s="422"/>
      <c r="I36" s="422"/>
      <c r="J36" s="422"/>
      <c r="K36" s="422"/>
      <c r="L36" s="431"/>
      <c r="M36" s="431"/>
      <c r="N36" s="422"/>
      <c r="O36" s="422"/>
      <c r="P36" s="449"/>
      <c r="Q36" s="24"/>
      <c r="R36" s="358" t="s">
        <v>128</v>
      </c>
      <c r="S36" s="42"/>
      <c r="T36" s="42"/>
      <c r="U36" s="42"/>
      <c r="V36" s="25">
        <v>6</v>
      </c>
      <c r="W36" s="26" t="s">
        <v>64</v>
      </c>
      <c r="X36" s="579">
        <v>1.31</v>
      </c>
      <c r="Y36" s="579">
        <f t="shared" si="8"/>
        <v>7.86</v>
      </c>
      <c r="Z36" s="579">
        <v>8.75</v>
      </c>
      <c r="AA36" s="580"/>
      <c r="AB36" s="26" t="s">
        <v>65</v>
      </c>
      <c r="AC36" s="28"/>
      <c r="AD36" s="55"/>
      <c r="AE36" s="438"/>
      <c r="AF36" s="1"/>
    </row>
    <row r="37" spans="1:32" ht="18.75" customHeight="1">
      <c r="A37" s="569"/>
      <c r="B37" s="420"/>
      <c r="C37" s="425"/>
      <c r="D37" s="425"/>
      <c r="E37" s="425"/>
      <c r="F37" s="425"/>
      <c r="G37" s="425"/>
      <c r="H37" s="425"/>
      <c r="I37" s="425"/>
      <c r="J37" s="425"/>
      <c r="K37" s="425"/>
      <c r="L37" s="432"/>
      <c r="M37" s="432"/>
      <c r="N37" s="425"/>
      <c r="O37" s="425"/>
      <c r="P37" s="458"/>
      <c r="Q37" s="29"/>
      <c r="R37" s="360" t="s">
        <v>129</v>
      </c>
      <c r="S37" s="114"/>
      <c r="T37" s="114"/>
      <c r="U37" s="114"/>
      <c r="V37" s="30">
        <v>15</v>
      </c>
      <c r="W37" s="31" t="s">
        <v>64</v>
      </c>
      <c r="X37" s="581">
        <v>2.7</v>
      </c>
      <c r="Y37" s="581">
        <f t="shared" si="8"/>
        <v>40.5</v>
      </c>
      <c r="Z37" s="581">
        <f>+Y37*1.12</f>
        <v>45.360000000000007</v>
      </c>
      <c r="AA37" s="582"/>
      <c r="AB37" s="31"/>
      <c r="AC37" s="34" t="s">
        <v>65</v>
      </c>
      <c r="AD37" s="34"/>
      <c r="AE37" s="439"/>
      <c r="AF37" s="1"/>
    </row>
    <row r="38" spans="1:32" ht="19.5" customHeight="1">
      <c r="A38" s="569"/>
      <c r="B38" s="466" t="s">
        <v>46</v>
      </c>
      <c r="C38" s="445" t="s">
        <v>47</v>
      </c>
      <c r="D38" s="445" t="s">
        <v>97</v>
      </c>
      <c r="E38" s="445" t="s">
        <v>130</v>
      </c>
      <c r="F38" s="453" t="s">
        <v>50</v>
      </c>
      <c r="G38" s="445" t="s">
        <v>51</v>
      </c>
      <c r="H38" s="445" t="s">
        <v>131</v>
      </c>
      <c r="I38" s="445" t="s">
        <v>132</v>
      </c>
      <c r="J38" s="445" t="s">
        <v>133</v>
      </c>
      <c r="K38" s="445" t="s">
        <v>134</v>
      </c>
      <c r="L38" s="496">
        <v>1</v>
      </c>
      <c r="M38" s="496">
        <v>0</v>
      </c>
      <c r="N38" s="445" t="s">
        <v>135</v>
      </c>
      <c r="O38" s="445" t="s">
        <v>136</v>
      </c>
      <c r="P38" s="454" t="s">
        <v>137</v>
      </c>
      <c r="Q38" s="72"/>
      <c r="R38" s="366"/>
      <c r="S38" s="56"/>
      <c r="T38" s="56"/>
      <c r="U38" s="56"/>
      <c r="V38" s="57"/>
      <c r="W38" s="56"/>
      <c r="X38" s="590"/>
      <c r="Y38" s="590"/>
      <c r="Z38" s="590"/>
      <c r="AA38" s="590"/>
      <c r="AB38" s="56"/>
      <c r="AC38" s="56"/>
      <c r="AD38" s="41"/>
      <c r="AE38" s="523"/>
      <c r="AF38" s="1"/>
    </row>
    <row r="39" spans="1:32" ht="19.5" customHeight="1">
      <c r="A39" s="569"/>
      <c r="B39" s="418"/>
      <c r="C39" s="422"/>
      <c r="D39" s="422"/>
      <c r="E39" s="422"/>
      <c r="F39" s="422"/>
      <c r="G39" s="422"/>
      <c r="H39" s="422"/>
      <c r="I39" s="422"/>
      <c r="J39" s="422"/>
      <c r="K39" s="422"/>
      <c r="L39" s="431"/>
      <c r="M39" s="431"/>
      <c r="N39" s="422"/>
      <c r="O39" s="422"/>
      <c r="P39" s="449"/>
      <c r="Q39" s="24"/>
      <c r="R39" s="367"/>
      <c r="S39" s="55"/>
      <c r="T39" s="55"/>
      <c r="U39" s="55"/>
      <c r="V39" s="59"/>
      <c r="W39" s="55"/>
      <c r="X39" s="591"/>
      <c r="Y39" s="591"/>
      <c r="Z39" s="591"/>
      <c r="AA39" s="591"/>
      <c r="AB39" s="55"/>
      <c r="AC39" s="55"/>
      <c r="AD39" s="28"/>
      <c r="AE39" s="438"/>
      <c r="AF39" s="1"/>
    </row>
    <row r="40" spans="1:32" ht="19.5" customHeight="1">
      <c r="A40" s="569"/>
      <c r="B40" s="418"/>
      <c r="C40" s="422"/>
      <c r="D40" s="422"/>
      <c r="E40" s="422"/>
      <c r="F40" s="422"/>
      <c r="G40" s="422"/>
      <c r="H40" s="422"/>
      <c r="I40" s="422"/>
      <c r="J40" s="422"/>
      <c r="K40" s="422"/>
      <c r="L40" s="431"/>
      <c r="M40" s="431"/>
      <c r="N40" s="422"/>
      <c r="O40" s="422"/>
      <c r="P40" s="449"/>
      <c r="Q40" s="24"/>
      <c r="R40" s="367"/>
      <c r="S40" s="55"/>
      <c r="T40" s="55"/>
      <c r="U40" s="55"/>
      <c r="V40" s="59"/>
      <c r="W40" s="55"/>
      <c r="X40" s="591"/>
      <c r="Y40" s="591"/>
      <c r="Z40" s="591"/>
      <c r="AA40" s="591"/>
      <c r="AB40" s="55"/>
      <c r="AC40" s="55"/>
      <c r="AD40" s="28"/>
      <c r="AE40" s="438"/>
      <c r="AF40" s="1"/>
    </row>
    <row r="41" spans="1:32" ht="19.5" customHeight="1">
      <c r="A41" s="570"/>
      <c r="B41" s="419"/>
      <c r="C41" s="423"/>
      <c r="D41" s="423"/>
      <c r="E41" s="423"/>
      <c r="F41" s="423"/>
      <c r="G41" s="423"/>
      <c r="H41" s="423"/>
      <c r="I41" s="423"/>
      <c r="J41" s="423"/>
      <c r="K41" s="423"/>
      <c r="L41" s="447"/>
      <c r="M41" s="447"/>
      <c r="N41" s="423"/>
      <c r="O41" s="423"/>
      <c r="P41" s="450"/>
      <c r="Q41" s="43"/>
      <c r="R41" s="368"/>
      <c r="S41" s="61"/>
      <c r="T41" s="61"/>
      <c r="U41" s="61"/>
      <c r="V41" s="62"/>
      <c r="W41" s="61"/>
      <c r="X41" s="592"/>
      <c r="Y41" s="592"/>
      <c r="Z41" s="592"/>
      <c r="AA41" s="592"/>
      <c r="AB41" s="61"/>
      <c r="AC41" s="61"/>
      <c r="AD41" s="48"/>
      <c r="AE41" s="441"/>
      <c r="AF41" s="1"/>
    </row>
    <row r="42" spans="1:32" ht="60.75" customHeight="1">
      <c r="A42" s="569" t="s">
        <v>45</v>
      </c>
      <c r="B42" s="417" t="s">
        <v>46</v>
      </c>
      <c r="C42" s="427" t="s">
        <v>47</v>
      </c>
      <c r="D42" s="427" t="s">
        <v>48</v>
      </c>
      <c r="E42" s="427" t="s">
        <v>49</v>
      </c>
      <c r="F42" s="452" t="s">
        <v>50</v>
      </c>
      <c r="G42" s="427" t="s">
        <v>51</v>
      </c>
      <c r="H42" s="427" t="s">
        <v>52</v>
      </c>
      <c r="I42" s="427" t="s">
        <v>138</v>
      </c>
      <c r="J42" s="427" t="s">
        <v>139</v>
      </c>
      <c r="K42" s="427" t="s">
        <v>140</v>
      </c>
      <c r="L42" s="495">
        <v>1</v>
      </c>
      <c r="M42" s="495">
        <v>1</v>
      </c>
      <c r="N42" s="427" t="s">
        <v>141</v>
      </c>
      <c r="O42" s="427" t="s">
        <v>142</v>
      </c>
      <c r="P42" s="456" t="s">
        <v>143</v>
      </c>
      <c r="Q42" s="16"/>
      <c r="R42" s="369"/>
      <c r="S42" s="50"/>
      <c r="T42" s="50"/>
      <c r="U42" s="50"/>
      <c r="V42" s="49"/>
      <c r="W42" s="50"/>
      <c r="X42" s="587"/>
      <c r="Y42" s="587"/>
      <c r="Z42" s="587"/>
      <c r="AA42" s="587"/>
      <c r="AB42" s="50"/>
      <c r="AC42" s="50"/>
      <c r="AD42" s="54"/>
      <c r="AE42" s="437"/>
      <c r="AF42" s="1"/>
    </row>
    <row r="43" spans="1:32" ht="60.75" customHeight="1">
      <c r="A43" s="569"/>
      <c r="B43" s="420"/>
      <c r="C43" s="425"/>
      <c r="D43" s="425"/>
      <c r="E43" s="425"/>
      <c r="F43" s="425"/>
      <c r="G43" s="425"/>
      <c r="H43" s="425"/>
      <c r="I43" s="425"/>
      <c r="J43" s="425"/>
      <c r="K43" s="425"/>
      <c r="L43" s="432"/>
      <c r="M43" s="432"/>
      <c r="N43" s="425"/>
      <c r="O43" s="425"/>
      <c r="P43" s="458"/>
      <c r="Q43" s="29"/>
      <c r="R43" s="359"/>
      <c r="S43" s="64"/>
      <c r="T43" s="64"/>
      <c r="U43" s="64"/>
      <c r="V43" s="65"/>
      <c r="W43" s="64"/>
      <c r="X43" s="593"/>
      <c r="Y43" s="593"/>
      <c r="Z43" s="593"/>
      <c r="AA43" s="593"/>
      <c r="AB43" s="64"/>
      <c r="AC43" s="64"/>
      <c r="AD43" s="34"/>
      <c r="AE43" s="439"/>
      <c r="AF43" s="1"/>
    </row>
    <row r="44" spans="1:32" ht="21" customHeight="1">
      <c r="A44" s="569"/>
      <c r="B44" s="466" t="s">
        <v>80</v>
      </c>
      <c r="C44" s="445" t="s">
        <v>81</v>
      </c>
      <c r="D44" s="445" t="s">
        <v>116</v>
      </c>
      <c r="E44" s="445" t="s">
        <v>144</v>
      </c>
      <c r="F44" s="453" t="s">
        <v>84</v>
      </c>
      <c r="G44" s="445" t="s">
        <v>145</v>
      </c>
      <c r="H44" s="445" t="s">
        <v>131</v>
      </c>
      <c r="I44" s="445" t="s">
        <v>146</v>
      </c>
      <c r="J44" s="445" t="s">
        <v>147</v>
      </c>
      <c r="K44" s="445" t="s">
        <v>148</v>
      </c>
      <c r="L44" s="496">
        <v>1</v>
      </c>
      <c r="M44" s="496">
        <v>1</v>
      </c>
      <c r="N44" s="445" t="s">
        <v>149</v>
      </c>
      <c r="O44" s="445" t="s">
        <v>150</v>
      </c>
      <c r="P44" s="454" t="s">
        <v>104</v>
      </c>
      <c r="Q44" s="72" t="s">
        <v>151</v>
      </c>
      <c r="R44" s="364" t="s">
        <v>152</v>
      </c>
      <c r="S44" s="35"/>
      <c r="T44" s="36" t="s">
        <v>61</v>
      </c>
      <c r="U44" s="37" t="s">
        <v>62</v>
      </c>
      <c r="V44" s="38"/>
      <c r="W44" s="67"/>
      <c r="X44" s="583"/>
      <c r="Y44" s="583"/>
      <c r="Z44" s="583"/>
      <c r="AA44" s="584">
        <f>SUM(Z45:Z49)</f>
        <v>327.1296000000001</v>
      </c>
      <c r="AB44" s="39"/>
      <c r="AC44" s="41"/>
      <c r="AD44" s="41"/>
      <c r="AE44" s="440"/>
      <c r="AF44" s="1"/>
    </row>
    <row r="45" spans="1:32" ht="17.25" customHeight="1">
      <c r="A45" s="569"/>
      <c r="B45" s="418"/>
      <c r="C45" s="422"/>
      <c r="D45" s="422"/>
      <c r="E45" s="422"/>
      <c r="F45" s="422"/>
      <c r="G45" s="422"/>
      <c r="H45" s="422"/>
      <c r="I45" s="422"/>
      <c r="J45" s="422"/>
      <c r="K45" s="422"/>
      <c r="L45" s="431"/>
      <c r="M45" s="431"/>
      <c r="N45" s="422"/>
      <c r="O45" s="422"/>
      <c r="P45" s="449"/>
      <c r="Q45" s="24"/>
      <c r="R45" s="358" t="s">
        <v>153</v>
      </c>
      <c r="S45" s="42"/>
      <c r="T45" s="42"/>
      <c r="U45" s="42"/>
      <c r="V45" s="25">
        <v>1</v>
      </c>
      <c r="W45" s="26" t="s">
        <v>64</v>
      </c>
      <c r="X45" s="579">
        <v>10.08</v>
      </c>
      <c r="Y45" s="579">
        <f t="shared" ref="Y45:Y49" si="10">+V45*X45</f>
        <v>10.08</v>
      </c>
      <c r="Z45" s="579">
        <f t="shared" ref="Z45:Z49" si="11">+Y45*1.12</f>
        <v>11.289600000000002</v>
      </c>
      <c r="AA45" s="580"/>
      <c r="AB45" s="26"/>
      <c r="AC45" s="28" t="s">
        <v>65</v>
      </c>
      <c r="AD45" s="28"/>
      <c r="AE45" s="438"/>
      <c r="AF45" s="1"/>
    </row>
    <row r="46" spans="1:32" ht="16.5" customHeight="1">
      <c r="A46" s="569"/>
      <c r="B46" s="418"/>
      <c r="C46" s="422"/>
      <c r="D46" s="422"/>
      <c r="E46" s="422"/>
      <c r="F46" s="422"/>
      <c r="G46" s="422"/>
      <c r="H46" s="422"/>
      <c r="I46" s="422"/>
      <c r="J46" s="422"/>
      <c r="K46" s="422"/>
      <c r="L46" s="431"/>
      <c r="M46" s="431"/>
      <c r="N46" s="422"/>
      <c r="O46" s="422"/>
      <c r="P46" s="449"/>
      <c r="Q46" s="24"/>
      <c r="R46" s="358" t="s">
        <v>154</v>
      </c>
      <c r="S46" s="42"/>
      <c r="T46" s="42"/>
      <c r="U46" s="42"/>
      <c r="V46" s="25">
        <v>2</v>
      </c>
      <c r="W46" s="26" t="s">
        <v>64</v>
      </c>
      <c r="X46" s="579">
        <v>58.5</v>
      </c>
      <c r="Y46" s="579">
        <f t="shared" si="10"/>
        <v>117</v>
      </c>
      <c r="Z46" s="579">
        <f t="shared" si="11"/>
        <v>131.04000000000002</v>
      </c>
      <c r="AA46" s="580"/>
      <c r="AB46" s="26"/>
      <c r="AC46" s="26" t="s">
        <v>65</v>
      </c>
      <c r="AD46" s="26"/>
      <c r="AE46" s="438"/>
      <c r="AF46" s="1"/>
    </row>
    <row r="47" spans="1:32" ht="16.5" customHeight="1">
      <c r="A47" s="569"/>
      <c r="B47" s="418"/>
      <c r="C47" s="422"/>
      <c r="D47" s="422"/>
      <c r="E47" s="422"/>
      <c r="F47" s="422"/>
      <c r="G47" s="422"/>
      <c r="H47" s="422"/>
      <c r="I47" s="422"/>
      <c r="J47" s="422"/>
      <c r="K47" s="422"/>
      <c r="L47" s="431"/>
      <c r="M47" s="431"/>
      <c r="N47" s="422"/>
      <c r="O47" s="422"/>
      <c r="P47" s="449"/>
      <c r="Q47" s="24"/>
      <c r="R47" s="358" t="s">
        <v>155</v>
      </c>
      <c r="S47" s="42"/>
      <c r="T47" s="42"/>
      <c r="U47" s="42"/>
      <c r="V47" s="25">
        <v>1</v>
      </c>
      <c r="W47" s="26" t="s">
        <v>64</v>
      </c>
      <c r="X47" s="579">
        <v>55</v>
      </c>
      <c r="Y47" s="579">
        <f t="shared" si="10"/>
        <v>55</v>
      </c>
      <c r="Z47" s="579">
        <f t="shared" si="11"/>
        <v>61.600000000000009</v>
      </c>
      <c r="AA47" s="580"/>
      <c r="AB47" s="26"/>
      <c r="AC47" s="26" t="s">
        <v>65</v>
      </c>
      <c r="AD47" s="26"/>
      <c r="AE47" s="438"/>
      <c r="AF47" s="1"/>
    </row>
    <row r="48" spans="1:32" ht="16.5" customHeight="1">
      <c r="A48" s="569"/>
      <c r="B48" s="418"/>
      <c r="C48" s="422"/>
      <c r="D48" s="422"/>
      <c r="E48" s="422"/>
      <c r="F48" s="422"/>
      <c r="G48" s="422"/>
      <c r="H48" s="422"/>
      <c r="I48" s="422"/>
      <c r="J48" s="422"/>
      <c r="K48" s="422"/>
      <c r="L48" s="431"/>
      <c r="M48" s="431"/>
      <c r="N48" s="422"/>
      <c r="O48" s="422"/>
      <c r="P48" s="449"/>
      <c r="Q48" s="24"/>
      <c r="R48" s="358" t="s">
        <v>156</v>
      </c>
      <c r="S48" s="42"/>
      <c r="T48" s="42"/>
      <c r="U48" s="42"/>
      <c r="V48" s="25">
        <v>1</v>
      </c>
      <c r="W48" s="26" t="s">
        <v>64</v>
      </c>
      <c r="X48" s="579">
        <v>55</v>
      </c>
      <c r="Y48" s="579">
        <f t="shared" si="10"/>
        <v>55</v>
      </c>
      <c r="Z48" s="579">
        <f t="shared" si="11"/>
        <v>61.600000000000009</v>
      </c>
      <c r="AA48" s="580"/>
      <c r="AB48" s="26"/>
      <c r="AC48" s="26" t="s">
        <v>65</v>
      </c>
      <c r="AD48" s="28"/>
      <c r="AE48" s="438"/>
      <c r="AF48" s="1"/>
    </row>
    <row r="49" spans="1:32" ht="16.5" customHeight="1">
      <c r="A49" s="569"/>
      <c r="B49" s="419"/>
      <c r="C49" s="423"/>
      <c r="D49" s="423"/>
      <c r="E49" s="423"/>
      <c r="F49" s="423"/>
      <c r="G49" s="423"/>
      <c r="H49" s="423"/>
      <c r="I49" s="423"/>
      <c r="J49" s="423"/>
      <c r="K49" s="423"/>
      <c r="L49" s="447"/>
      <c r="M49" s="447"/>
      <c r="N49" s="423"/>
      <c r="O49" s="423"/>
      <c r="P49" s="450"/>
      <c r="Q49" s="43"/>
      <c r="R49" s="365" t="s">
        <v>157</v>
      </c>
      <c r="S49" s="125"/>
      <c r="T49" s="125"/>
      <c r="U49" s="125"/>
      <c r="V49" s="44">
        <v>1</v>
      </c>
      <c r="W49" s="45" t="s">
        <v>64</v>
      </c>
      <c r="X49" s="585">
        <v>55</v>
      </c>
      <c r="Y49" s="585">
        <f t="shared" si="10"/>
        <v>55</v>
      </c>
      <c r="Z49" s="585">
        <f t="shared" si="11"/>
        <v>61.600000000000009</v>
      </c>
      <c r="AA49" s="586"/>
      <c r="AB49" s="45"/>
      <c r="AC49" s="45" t="s">
        <v>65</v>
      </c>
      <c r="AD49" s="48"/>
      <c r="AE49" s="441"/>
      <c r="AF49" s="1"/>
    </row>
    <row r="50" spans="1:32" ht="45.75" customHeight="1">
      <c r="A50" s="569"/>
      <c r="B50" s="417" t="s">
        <v>46</v>
      </c>
      <c r="C50" s="427" t="s">
        <v>47</v>
      </c>
      <c r="D50" s="427" t="s">
        <v>48</v>
      </c>
      <c r="E50" s="427" t="s">
        <v>158</v>
      </c>
      <c r="F50" s="452" t="s">
        <v>50</v>
      </c>
      <c r="G50" s="427" t="s">
        <v>51</v>
      </c>
      <c r="H50" s="427" t="s">
        <v>131</v>
      </c>
      <c r="I50" s="427" t="s">
        <v>159</v>
      </c>
      <c r="J50" s="427" t="s">
        <v>160</v>
      </c>
      <c r="K50" s="427" t="s">
        <v>161</v>
      </c>
      <c r="L50" s="495">
        <v>200</v>
      </c>
      <c r="M50" s="495">
        <v>200</v>
      </c>
      <c r="N50" s="427" t="s">
        <v>162</v>
      </c>
      <c r="O50" s="427" t="s">
        <v>163</v>
      </c>
      <c r="P50" s="456" t="s">
        <v>164</v>
      </c>
      <c r="Q50" s="16"/>
      <c r="R50" s="363"/>
      <c r="S50" s="18"/>
      <c r="T50" s="19"/>
      <c r="U50" s="20"/>
      <c r="V50" s="21"/>
      <c r="W50" s="50"/>
      <c r="X50" s="587"/>
      <c r="Y50" s="587"/>
      <c r="Z50" s="587"/>
      <c r="AA50" s="578"/>
      <c r="AB50" s="50"/>
      <c r="AC50" s="50"/>
      <c r="AD50" s="50"/>
      <c r="AE50" s="437"/>
      <c r="AF50" s="1"/>
    </row>
    <row r="51" spans="1:32" ht="18.75" customHeight="1">
      <c r="A51" s="569"/>
      <c r="B51" s="418"/>
      <c r="C51" s="422"/>
      <c r="D51" s="422"/>
      <c r="E51" s="422"/>
      <c r="F51" s="422"/>
      <c r="G51" s="422"/>
      <c r="H51" s="422"/>
      <c r="I51" s="422"/>
      <c r="J51" s="422"/>
      <c r="K51" s="422"/>
      <c r="L51" s="431"/>
      <c r="M51" s="431"/>
      <c r="N51" s="422"/>
      <c r="O51" s="422"/>
      <c r="P51" s="449"/>
      <c r="Q51" s="68"/>
      <c r="R51" s="367"/>
      <c r="S51" s="55"/>
      <c r="T51" s="55"/>
      <c r="U51" s="55"/>
      <c r="V51" s="69"/>
      <c r="W51" s="26"/>
      <c r="X51" s="579"/>
      <c r="Y51" s="579"/>
      <c r="Z51" s="579"/>
      <c r="AA51" s="591"/>
      <c r="AB51" s="55"/>
      <c r="AC51" s="26"/>
      <c r="AD51" s="55"/>
      <c r="AE51" s="438"/>
      <c r="AF51" s="1"/>
    </row>
    <row r="52" spans="1:32" ht="18.75" customHeight="1">
      <c r="A52" s="569"/>
      <c r="B52" s="418"/>
      <c r="C52" s="422"/>
      <c r="D52" s="422"/>
      <c r="E52" s="422"/>
      <c r="F52" s="422"/>
      <c r="G52" s="422"/>
      <c r="H52" s="422"/>
      <c r="I52" s="422"/>
      <c r="J52" s="422"/>
      <c r="K52" s="422"/>
      <c r="L52" s="431"/>
      <c r="M52" s="431"/>
      <c r="N52" s="422"/>
      <c r="O52" s="422"/>
      <c r="P52" s="449"/>
      <c r="Q52" s="68"/>
      <c r="R52" s="367"/>
      <c r="S52" s="55"/>
      <c r="T52" s="55"/>
      <c r="U52" s="55"/>
      <c r="V52" s="69"/>
      <c r="W52" s="26"/>
      <c r="X52" s="579"/>
      <c r="Y52" s="579"/>
      <c r="Z52" s="579"/>
      <c r="AA52" s="591"/>
      <c r="AB52" s="55"/>
      <c r="AC52" s="26"/>
      <c r="AD52" s="55"/>
      <c r="AE52" s="438"/>
      <c r="AF52" s="1"/>
    </row>
    <row r="53" spans="1:32" ht="18.75" customHeight="1">
      <c r="A53" s="569"/>
      <c r="B53" s="420"/>
      <c r="C53" s="425"/>
      <c r="D53" s="425"/>
      <c r="E53" s="425"/>
      <c r="F53" s="425"/>
      <c r="G53" s="425"/>
      <c r="H53" s="425"/>
      <c r="I53" s="425"/>
      <c r="J53" s="425"/>
      <c r="K53" s="425"/>
      <c r="L53" s="432"/>
      <c r="M53" s="432"/>
      <c r="N53" s="425"/>
      <c r="O53" s="425"/>
      <c r="P53" s="458"/>
      <c r="Q53" s="70"/>
      <c r="R53" s="359"/>
      <c r="S53" s="64"/>
      <c r="T53" s="64"/>
      <c r="U53" s="64"/>
      <c r="V53" s="71"/>
      <c r="W53" s="31"/>
      <c r="X53" s="581"/>
      <c r="Y53" s="581"/>
      <c r="Z53" s="581"/>
      <c r="AA53" s="593"/>
      <c r="AB53" s="64"/>
      <c r="AC53" s="31"/>
      <c r="AD53" s="64"/>
      <c r="AE53" s="439"/>
      <c r="AF53" s="1"/>
    </row>
    <row r="54" spans="1:32" ht="20.25" customHeight="1">
      <c r="A54" s="569"/>
      <c r="B54" s="466" t="s">
        <v>80</v>
      </c>
      <c r="C54" s="445" t="s">
        <v>81</v>
      </c>
      <c r="D54" s="445" t="s">
        <v>116</v>
      </c>
      <c r="E54" s="445" t="s">
        <v>117</v>
      </c>
      <c r="F54" s="453" t="s">
        <v>84</v>
      </c>
      <c r="G54" s="445" t="s">
        <v>51</v>
      </c>
      <c r="H54" s="445" t="s">
        <v>165</v>
      </c>
      <c r="I54" s="445" t="s">
        <v>166</v>
      </c>
      <c r="J54" s="445" t="s">
        <v>167</v>
      </c>
      <c r="K54" s="445" t="s">
        <v>69</v>
      </c>
      <c r="L54" s="496">
        <v>6</v>
      </c>
      <c r="M54" s="496">
        <v>6</v>
      </c>
      <c r="N54" s="445" t="s">
        <v>168</v>
      </c>
      <c r="O54" s="445" t="s">
        <v>169</v>
      </c>
      <c r="P54" s="454" t="s">
        <v>170</v>
      </c>
      <c r="Q54" s="72" t="s">
        <v>171</v>
      </c>
      <c r="R54" s="364" t="s">
        <v>172</v>
      </c>
      <c r="S54" s="35"/>
      <c r="T54" s="36" t="s">
        <v>61</v>
      </c>
      <c r="U54" s="37" t="s">
        <v>62</v>
      </c>
      <c r="V54" s="38"/>
      <c r="W54" s="67"/>
      <c r="X54" s="583"/>
      <c r="Y54" s="583"/>
      <c r="Z54" s="583"/>
      <c r="AA54" s="584">
        <f>Z55</f>
        <v>427.5</v>
      </c>
      <c r="AB54" s="39"/>
      <c r="AC54" s="41"/>
      <c r="AD54" s="41"/>
      <c r="AE54" s="440"/>
      <c r="AF54" s="1"/>
    </row>
    <row r="55" spans="1:32" ht="16.5" customHeight="1">
      <c r="A55" s="569"/>
      <c r="B55" s="418"/>
      <c r="C55" s="422"/>
      <c r="D55" s="422"/>
      <c r="E55" s="422"/>
      <c r="F55" s="422"/>
      <c r="G55" s="422"/>
      <c r="H55" s="422"/>
      <c r="I55" s="422"/>
      <c r="J55" s="422"/>
      <c r="K55" s="422"/>
      <c r="L55" s="431"/>
      <c r="M55" s="431"/>
      <c r="N55" s="422"/>
      <c r="O55" s="422"/>
      <c r="P55" s="449"/>
      <c r="Q55" s="24"/>
      <c r="R55" s="370" t="s">
        <v>173</v>
      </c>
      <c r="S55" s="328"/>
      <c r="T55" s="328"/>
      <c r="U55" s="328"/>
      <c r="V55" s="329"/>
      <c r="W55" s="330"/>
      <c r="X55" s="594"/>
      <c r="Y55" s="594">
        <v>427.5</v>
      </c>
      <c r="Z55" s="594">
        <f>+Y55</f>
        <v>427.5</v>
      </c>
      <c r="AA55" s="580"/>
      <c r="AB55" s="26"/>
      <c r="AC55" s="28"/>
      <c r="AD55" s="28" t="s">
        <v>65</v>
      </c>
      <c r="AE55" s="438"/>
      <c r="AF55" s="1"/>
    </row>
    <row r="56" spans="1:32" ht="18.75" customHeight="1">
      <c r="A56" s="569"/>
      <c r="B56" s="418"/>
      <c r="C56" s="422"/>
      <c r="D56" s="422"/>
      <c r="E56" s="422"/>
      <c r="F56" s="422"/>
      <c r="G56" s="422"/>
      <c r="H56" s="422"/>
      <c r="I56" s="422"/>
      <c r="J56" s="422"/>
      <c r="K56" s="422"/>
      <c r="L56" s="431"/>
      <c r="M56" s="431"/>
      <c r="N56" s="422"/>
      <c r="O56" s="422"/>
      <c r="P56" s="449"/>
      <c r="Q56" s="24" t="s">
        <v>174</v>
      </c>
      <c r="R56" s="371" t="s">
        <v>175</v>
      </c>
      <c r="S56" s="74"/>
      <c r="T56" s="75" t="s">
        <v>61</v>
      </c>
      <c r="U56" s="76" t="s">
        <v>176</v>
      </c>
      <c r="V56" s="25"/>
      <c r="W56" s="77"/>
      <c r="X56" s="579"/>
      <c r="Y56" s="579"/>
      <c r="Z56" s="579"/>
      <c r="AA56" s="580">
        <f>Z57</f>
        <v>220.00160000000002</v>
      </c>
      <c r="AB56" s="26"/>
      <c r="AC56" s="28"/>
      <c r="AD56" s="28"/>
      <c r="AE56" s="438"/>
      <c r="AF56" s="1"/>
    </row>
    <row r="57" spans="1:32" ht="18.75" customHeight="1">
      <c r="A57" s="569"/>
      <c r="B57" s="418"/>
      <c r="C57" s="422"/>
      <c r="D57" s="422"/>
      <c r="E57" s="422"/>
      <c r="F57" s="422"/>
      <c r="G57" s="422"/>
      <c r="H57" s="422"/>
      <c r="I57" s="422"/>
      <c r="J57" s="422"/>
      <c r="K57" s="422"/>
      <c r="L57" s="431"/>
      <c r="M57" s="431"/>
      <c r="N57" s="422"/>
      <c r="O57" s="422"/>
      <c r="P57" s="449"/>
      <c r="Q57" s="24"/>
      <c r="R57" s="358" t="s">
        <v>177</v>
      </c>
      <c r="S57" s="42"/>
      <c r="T57" s="42"/>
      <c r="U57" s="42"/>
      <c r="V57" s="25">
        <v>1</v>
      </c>
      <c r="W57" s="26" t="s">
        <v>64</v>
      </c>
      <c r="X57" s="579">
        <v>196.43</v>
      </c>
      <c r="Y57" s="579">
        <f>+V57*X57</f>
        <v>196.43</v>
      </c>
      <c r="Z57" s="579">
        <f>+Y57*1.12</f>
        <v>220.00160000000002</v>
      </c>
      <c r="AA57" s="591"/>
      <c r="AB57" s="26"/>
      <c r="AC57" s="28"/>
      <c r="AD57" s="28" t="s">
        <v>65</v>
      </c>
      <c r="AE57" s="438"/>
      <c r="AF57" s="1"/>
    </row>
    <row r="58" spans="1:32" ht="18.75" customHeight="1">
      <c r="A58" s="569"/>
      <c r="B58" s="419"/>
      <c r="C58" s="423"/>
      <c r="D58" s="423"/>
      <c r="E58" s="423"/>
      <c r="F58" s="423"/>
      <c r="G58" s="423"/>
      <c r="H58" s="423"/>
      <c r="I58" s="423"/>
      <c r="J58" s="423"/>
      <c r="K58" s="423"/>
      <c r="L58" s="447"/>
      <c r="M58" s="447"/>
      <c r="N58" s="423"/>
      <c r="O58" s="423"/>
      <c r="P58" s="450"/>
      <c r="Q58" s="43" t="s">
        <v>178</v>
      </c>
      <c r="R58" s="372" t="s">
        <v>179</v>
      </c>
      <c r="S58" s="78"/>
      <c r="T58" s="79" t="s">
        <v>61</v>
      </c>
      <c r="U58" s="80" t="s">
        <v>62</v>
      </c>
      <c r="V58" s="62"/>
      <c r="W58" s="45"/>
      <c r="X58" s="592"/>
      <c r="Y58" s="585"/>
      <c r="Z58" s="595">
        <f>4023.6+360</f>
        <v>4383.6000000000004</v>
      </c>
      <c r="AA58" s="586">
        <f t="shared" ref="AA58:AA62" si="12">Z58</f>
        <v>4383.6000000000004</v>
      </c>
      <c r="AB58" s="45"/>
      <c r="AC58" s="45"/>
      <c r="AD58" s="45" t="s">
        <v>65</v>
      </c>
      <c r="AE58" s="441"/>
      <c r="AF58" s="1"/>
    </row>
    <row r="59" spans="1:32" ht="29.25" customHeight="1">
      <c r="A59" s="569"/>
      <c r="B59" s="417" t="s">
        <v>46</v>
      </c>
      <c r="C59" s="427" t="s">
        <v>47</v>
      </c>
      <c r="D59" s="427" t="s">
        <v>48</v>
      </c>
      <c r="E59" s="427" t="s">
        <v>49</v>
      </c>
      <c r="F59" s="452" t="s">
        <v>50</v>
      </c>
      <c r="G59" s="427" t="s">
        <v>51</v>
      </c>
      <c r="H59" s="427" t="s">
        <v>52</v>
      </c>
      <c r="I59" s="427" t="s">
        <v>180</v>
      </c>
      <c r="J59" s="427" t="s">
        <v>181</v>
      </c>
      <c r="K59" s="427" t="s">
        <v>182</v>
      </c>
      <c r="L59" s="515">
        <v>1</v>
      </c>
      <c r="M59" s="495">
        <v>1</v>
      </c>
      <c r="N59" s="427" t="s">
        <v>183</v>
      </c>
      <c r="O59" s="427" t="s">
        <v>184</v>
      </c>
      <c r="P59" s="456" t="s">
        <v>185</v>
      </c>
      <c r="Q59" s="16" t="s">
        <v>186</v>
      </c>
      <c r="R59" s="363" t="s">
        <v>187</v>
      </c>
      <c r="S59" s="18"/>
      <c r="T59" s="19" t="s">
        <v>61</v>
      </c>
      <c r="U59" s="20" t="s">
        <v>62</v>
      </c>
      <c r="V59" s="49"/>
      <c r="W59" s="22"/>
      <c r="X59" s="587"/>
      <c r="Y59" s="577"/>
      <c r="Z59" s="596">
        <v>17092.400000000001</v>
      </c>
      <c r="AA59" s="578">
        <f t="shared" si="12"/>
        <v>17092.400000000001</v>
      </c>
      <c r="AB59" s="22"/>
      <c r="AC59" s="22"/>
      <c r="AD59" s="22" t="s">
        <v>65</v>
      </c>
      <c r="AE59" s="437"/>
      <c r="AF59" s="1"/>
    </row>
    <row r="60" spans="1:32" ht="29.25" customHeight="1">
      <c r="A60" s="569"/>
      <c r="B60" s="418"/>
      <c r="C60" s="422"/>
      <c r="D60" s="422"/>
      <c r="E60" s="422"/>
      <c r="F60" s="422"/>
      <c r="G60" s="422"/>
      <c r="H60" s="422"/>
      <c r="I60" s="422"/>
      <c r="J60" s="422"/>
      <c r="K60" s="422"/>
      <c r="L60" s="431"/>
      <c r="M60" s="431"/>
      <c r="N60" s="422"/>
      <c r="O60" s="422"/>
      <c r="P60" s="449"/>
      <c r="Q60" s="24" t="s">
        <v>188</v>
      </c>
      <c r="R60" s="371" t="s">
        <v>189</v>
      </c>
      <c r="S60" s="74"/>
      <c r="T60" s="75" t="s">
        <v>61</v>
      </c>
      <c r="U60" s="76" t="s">
        <v>62</v>
      </c>
      <c r="V60" s="59"/>
      <c r="W60" s="26"/>
      <c r="X60" s="591"/>
      <c r="Y60" s="579"/>
      <c r="Z60" s="597">
        <v>240</v>
      </c>
      <c r="AA60" s="580">
        <f t="shared" si="12"/>
        <v>240</v>
      </c>
      <c r="AB60" s="26"/>
      <c r="AC60" s="26"/>
      <c r="AD60" s="28" t="s">
        <v>65</v>
      </c>
      <c r="AE60" s="438"/>
      <c r="AF60" s="1"/>
    </row>
    <row r="61" spans="1:32" ht="29.25" customHeight="1">
      <c r="A61" s="569"/>
      <c r="B61" s="420"/>
      <c r="C61" s="425"/>
      <c r="D61" s="425"/>
      <c r="E61" s="425"/>
      <c r="F61" s="425"/>
      <c r="G61" s="425"/>
      <c r="H61" s="425"/>
      <c r="I61" s="425"/>
      <c r="J61" s="425"/>
      <c r="K61" s="425"/>
      <c r="L61" s="432"/>
      <c r="M61" s="432"/>
      <c r="N61" s="425"/>
      <c r="O61" s="425"/>
      <c r="P61" s="458"/>
      <c r="Q61" s="29" t="s">
        <v>190</v>
      </c>
      <c r="R61" s="373" t="s">
        <v>191</v>
      </c>
      <c r="S61" s="82"/>
      <c r="T61" s="83" t="s">
        <v>61</v>
      </c>
      <c r="U61" s="84" t="s">
        <v>62</v>
      </c>
      <c r="V61" s="65"/>
      <c r="W61" s="31"/>
      <c r="X61" s="593"/>
      <c r="Y61" s="581"/>
      <c r="Z61" s="598">
        <v>100</v>
      </c>
      <c r="AA61" s="582">
        <f t="shared" si="12"/>
        <v>100</v>
      </c>
      <c r="AB61" s="31"/>
      <c r="AC61" s="31"/>
      <c r="AD61" s="34" t="s">
        <v>65</v>
      </c>
      <c r="AE61" s="439"/>
      <c r="AF61" s="1"/>
    </row>
    <row r="62" spans="1:32" ht="22.5" customHeight="1">
      <c r="A62" s="569"/>
      <c r="B62" s="466" t="s">
        <v>46</v>
      </c>
      <c r="C62" s="445" t="s">
        <v>47</v>
      </c>
      <c r="D62" s="445" t="s">
        <v>48</v>
      </c>
      <c r="E62" s="445" t="s">
        <v>49</v>
      </c>
      <c r="F62" s="453" t="s">
        <v>50</v>
      </c>
      <c r="G62" s="445" t="s">
        <v>51</v>
      </c>
      <c r="H62" s="445" t="s">
        <v>52</v>
      </c>
      <c r="I62" s="445" t="s">
        <v>192</v>
      </c>
      <c r="J62" s="445" t="s">
        <v>193</v>
      </c>
      <c r="K62" s="445" t="s">
        <v>194</v>
      </c>
      <c r="L62" s="496">
        <v>1</v>
      </c>
      <c r="M62" s="496">
        <v>3</v>
      </c>
      <c r="N62" s="445" t="s">
        <v>195</v>
      </c>
      <c r="O62" s="445" t="s">
        <v>196</v>
      </c>
      <c r="P62" s="454" t="s">
        <v>197</v>
      </c>
      <c r="Q62" s="72" t="s">
        <v>198</v>
      </c>
      <c r="R62" s="364" t="s">
        <v>199</v>
      </c>
      <c r="S62" s="35"/>
      <c r="T62" s="36" t="s">
        <v>61</v>
      </c>
      <c r="U62" s="37" t="s">
        <v>62</v>
      </c>
      <c r="V62" s="57"/>
      <c r="W62" s="39"/>
      <c r="X62" s="590"/>
      <c r="Y62" s="583"/>
      <c r="Z62" s="599">
        <v>400</v>
      </c>
      <c r="AA62" s="584">
        <f t="shared" si="12"/>
        <v>400</v>
      </c>
      <c r="AB62" s="39"/>
      <c r="AC62" s="39" t="s">
        <v>65</v>
      </c>
      <c r="AD62" s="41"/>
      <c r="AE62" s="513"/>
      <c r="AF62" s="1"/>
    </row>
    <row r="63" spans="1:32" ht="27" customHeight="1">
      <c r="A63" s="569"/>
      <c r="B63" s="418"/>
      <c r="C63" s="422"/>
      <c r="D63" s="422"/>
      <c r="E63" s="422"/>
      <c r="F63" s="422"/>
      <c r="G63" s="422"/>
      <c r="H63" s="422"/>
      <c r="I63" s="422"/>
      <c r="J63" s="422"/>
      <c r="K63" s="422"/>
      <c r="L63" s="431"/>
      <c r="M63" s="431"/>
      <c r="N63" s="422"/>
      <c r="O63" s="422"/>
      <c r="P63" s="449"/>
      <c r="Q63" s="24"/>
      <c r="R63" s="371"/>
      <c r="S63" s="74"/>
      <c r="T63" s="75"/>
      <c r="U63" s="76"/>
      <c r="V63" s="59"/>
      <c r="W63" s="26"/>
      <c r="X63" s="591"/>
      <c r="Y63" s="579"/>
      <c r="Z63" s="597"/>
      <c r="AA63" s="580"/>
      <c r="AB63" s="26"/>
      <c r="AC63" s="26"/>
      <c r="AD63" s="28"/>
      <c r="AE63" s="438"/>
      <c r="AF63" s="1"/>
    </row>
    <row r="64" spans="1:32" ht="18" customHeight="1">
      <c r="A64" s="569"/>
      <c r="B64" s="418"/>
      <c r="C64" s="422"/>
      <c r="D64" s="422"/>
      <c r="E64" s="422"/>
      <c r="F64" s="422"/>
      <c r="G64" s="422"/>
      <c r="H64" s="422"/>
      <c r="I64" s="422"/>
      <c r="J64" s="422"/>
      <c r="K64" s="422"/>
      <c r="L64" s="431"/>
      <c r="M64" s="431"/>
      <c r="N64" s="422"/>
      <c r="O64" s="422"/>
      <c r="P64" s="449"/>
      <c r="Q64" s="24" t="s">
        <v>200</v>
      </c>
      <c r="R64" s="371" t="s">
        <v>201</v>
      </c>
      <c r="S64" s="74"/>
      <c r="T64" s="75" t="s">
        <v>61</v>
      </c>
      <c r="U64" s="76" t="s">
        <v>62</v>
      </c>
      <c r="V64" s="59"/>
      <c r="W64" s="26"/>
      <c r="X64" s="591"/>
      <c r="Y64" s="579"/>
      <c r="Z64" s="597">
        <v>3600</v>
      </c>
      <c r="AA64" s="580">
        <f t="shared" ref="AA64:AA68" si="13">Z64</f>
        <v>3600</v>
      </c>
      <c r="AB64" s="26"/>
      <c r="AC64" s="28" t="s">
        <v>65</v>
      </c>
      <c r="AD64" s="28"/>
      <c r="AE64" s="438"/>
      <c r="AF64" s="1"/>
    </row>
    <row r="65" spans="1:32" ht="18" customHeight="1">
      <c r="A65" s="569"/>
      <c r="B65" s="418"/>
      <c r="C65" s="422"/>
      <c r="D65" s="422"/>
      <c r="E65" s="422"/>
      <c r="F65" s="422"/>
      <c r="G65" s="422"/>
      <c r="H65" s="422"/>
      <c r="I65" s="422"/>
      <c r="J65" s="422"/>
      <c r="K65" s="422"/>
      <c r="L65" s="431"/>
      <c r="M65" s="431"/>
      <c r="N65" s="422"/>
      <c r="O65" s="422"/>
      <c r="P65" s="449"/>
      <c r="Q65" s="24" t="s">
        <v>202</v>
      </c>
      <c r="R65" s="371" t="s">
        <v>201</v>
      </c>
      <c r="S65" s="74"/>
      <c r="T65" s="75" t="s">
        <v>61</v>
      </c>
      <c r="U65" s="76" t="s">
        <v>62</v>
      </c>
      <c r="V65" s="59"/>
      <c r="W65" s="26"/>
      <c r="X65" s="591"/>
      <c r="Y65" s="579"/>
      <c r="Z65" s="597">
        <v>9153.99</v>
      </c>
      <c r="AA65" s="580">
        <f t="shared" si="13"/>
        <v>9153.99</v>
      </c>
      <c r="AB65" s="26"/>
      <c r="AC65" s="28" t="s">
        <v>65</v>
      </c>
      <c r="AD65" s="28"/>
      <c r="AE65" s="438"/>
      <c r="AF65" s="1"/>
    </row>
    <row r="66" spans="1:32" ht="18" customHeight="1">
      <c r="A66" s="569"/>
      <c r="B66" s="419"/>
      <c r="C66" s="423"/>
      <c r="D66" s="423"/>
      <c r="E66" s="423"/>
      <c r="F66" s="423"/>
      <c r="G66" s="423"/>
      <c r="H66" s="423"/>
      <c r="I66" s="423"/>
      <c r="J66" s="423"/>
      <c r="K66" s="423"/>
      <c r="L66" s="447"/>
      <c r="M66" s="447"/>
      <c r="N66" s="423"/>
      <c r="O66" s="423"/>
      <c r="P66" s="450"/>
      <c r="Q66" s="43" t="s">
        <v>203</v>
      </c>
      <c r="R66" s="372" t="s">
        <v>201</v>
      </c>
      <c r="S66" s="78"/>
      <c r="T66" s="79" t="s">
        <v>61</v>
      </c>
      <c r="U66" s="80" t="s">
        <v>62</v>
      </c>
      <c r="V66" s="62"/>
      <c r="W66" s="45"/>
      <c r="X66" s="592"/>
      <c r="Y66" s="585"/>
      <c r="Z66" s="600">
        <v>1977.6</v>
      </c>
      <c r="AA66" s="586">
        <f t="shared" si="13"/>
        <v>1977.6</v>
      </c>
      <c r="AB66" s="45"/>
      <c r="AC66" s="48" t="s">
        <v>65</v>
      </c>
      <c r="AD66" s="89"/>
      <c r="AE66" s="441"/>
      <c r="AF66" s="1"/>
    </row>
    <row r="67" spans="1:32" ht="14.25" customHeight="1">
      <c r="A67" s="569"/>
      <c r="B67" s="417" t="s">
        <v>46</v>
      </c>
      <c r="C67" s="427" t="s">
        <v>47</v>
      </c>
      <c r="D67" s="427" t="s">
        <v>48</v>
      </c>
      <c r="E67" s="427" t="s">
        <v>49</v>
      </c>
      <c r="F67" s="452" t="s">
        <v>50</v>
      </c>
      <c r="G67" s="427" t="s">
        <v>51</v>
      </c>
      <c r="H67" s="427" t="s">
        <v>52</v>
      </c>
      <c r="I67" s="427" t="s">
        <v>204</v>
      </c>
      <c r="J67" s="427" t="s">
        <v>205</v>
      </c>
      <c r="K67" s="427" t="s">
        <v>206</v>
      </c>
      <c r="L67" s="495">
        <v>350</v>
      </c>
      <c r="M67" s="495">
        <v>300</v>
      </c>
      <c r="N67" s="427" t="s">
        <v>207</v>
      </c>
      <c r="O67" s="427" t="s">
        <v>208</v>
      </c>
      <c r="P67" s="456" t="s">
        <v>209</v>
      </c>
      <c r="Q67" s="16" t="s">
        <v>210</v>
      </c>
      <c r="R67" s="363" t="s">
        <v>211</v>
      </c>
      <c r="S67" s="90"/>
      <c r="T67" s="19" t="s">
        <v>61</v>
      </c>
      <c r="U67" s="20" t="s">
        <v>62</v>
      </c>
      <c r="V67" s="49"/>
      <c r="W67" s="91"/>
      <c r="X67" s="577"/>
      <c r="Y67" s="577"/>
      <c r="Z67" s="577">
        <v>22288.29</v>
      </c>
      <c r="AA67" s="578">
        <f t="shared" si="13"/>
        <v>22288.29</v>
      </c>
      <c r="AB67" s="22" t="s">
        <v>65</v>
      </c>
      <c r="AC67" s="93"/>
      <c r="AD67" s="93"/>
      <c r="AE67" s="514"/>
      <c r="AF67" s="1"/>
    </row>
    <row r="68" spans="1:32" ht="14.25" customHeight="1">
      <c r="A68" s="569"/>
      <c r="B68" s="418"/>
      <c r="C68" s="422"/>
      <c r="D68" s="422"/>
      <c r="E68" s="422"/>
      <c r="F68" s="422"/>
      <c r="G68" s="422"/>
      <c r="H68" s="422"/>
      <c r="I68" s="422"/>
      <c r="J68" s="422"/>
      <c r="K68" s="422"/>
      <c r="L68" s="431"/>
      <c r="M68" s="431"/>
      <c r="N68" s="422"/>
      <c r="O68" s="422"/>
      <c r="P68" s="449"/>
      <c r="Q68" s="94" t="s">
        <v>212</v>
      </c>
      <c r="R68" s="374" t="s">
        <v>211</v>
      </c>
      <c r="S68" s="95"/>
      <c r="T68" s="75" t="s">
        <v>61</v>
      </c>
      <c r="U68" s="76" t="s">
        <v>62</v>
      </c>
      <c r="V68" s="59"/>
      <c r="W68" s="96"/>
      <c r="X68" s="591"/>
      <c r="Y68" s="591"/>
      <c r="Z68" s="579">
        <v>8000</v>
      </c>
      <c r="AA68" s="580">
        <f t="shared" si="13"/>
        <v>8000</v>
      </c>
      <c r="AB68" s="26" t="s">
        <v>65</v>
      </c>
      <c r="AC68" s="98"/>
      <c r="AD68" s="98"/>
      <c r="AE68" s="438"/>
      <c r="AF68" s="1"/>
    </row>
    <row r="69" spans="1:32" ht="14.25" customHeight="1">
      <c r="A69" s="569"/>
      <c r="B69" s="418"/>
      <c r="C69" s="422"/>
      <c r="D69" s="422"/>
      <c r="E69" s="422"/>
      <c r="F69" s="422"/>
      <c r="G69" s="422"/>
      <c r="H69" s="422"/>
      <c r="I69" s="422"/>
      <c r="J69" s="422"/>
      <c r="K69" s="422"/>
      <c r="L69" s="431"/>
      <c r="M69" s="431"/>
      <c r="N69" s="422"/>
      <c r="O69" s="422"/>
      <c r="P69" s="449"/>
      <c r="Q69" s="94"/>
      <c r="R69" s="374"/>
      <c r="S69" s="95"/>
      <c r="T69" s="95"/>
      <c r="U69" s="95"/>
      <c r="V69" s="59"/>
      <c r="W69" s="96"/>
      <c r="X69" s="591"/>
      <c r="Y69" s="591"/>
      <c r="Z69" s="579"/>
      <c r="AA69" s="580"/>
      <c r="AB69" s="99"/>
      <c r="AC69" s="98"/>
      <c r="AD69" s="98"/>
      <c r="AE69" s="438"/>
      <c r="AF69" s="1"/>
    </row>
    <row r="70" spans="1:32" ht="14.25" customHeight="1">
      <c r="A70" s="569"/>
      <c r="B70" s="418"/>
      <c r="C70" s="422"/>
      <c r="D70" s="422"/>
      <c r="E70" s="422"/>
      <c r="F70" s="422"/>
      <c r="G70" s="422"/>
      <c r="H70" s="422"/>
      <c r="I70" s="422"/>
      <c r="J70" s="422"/>
      <c r="K70" s="422"/>
      <c r="L70" s="431"/>
      <c r="M70" s="431"/>
      <c r="N70" s="422"/>
      <c r="O70" s="422"/>
      <c r="P70" s="449"/>
      <c r="Q70" s="94"/>
      <c r="R70" s="374"/>
      <c r="S70" s="95"/>
      <c r="T70" s="95"/>
      <c r="U70" s="95"/>
      <c r="V70" s="59"/>
      <c r="W70" s="96"/>
      <c r="X70" s="591"/>
      <c r="Y70" s="591"/>
      <c r="Z70" s="579"/>
      <c r="AA70" s="580"/>
      <c r="AB70" s="99"/>
      <c r="AC70" s="98"/>
      <c r="AD70" s="98"/>
      <c r="AE70" s="438"/>
      <c r="AF70" s="1"/>
    </row>
    <row r="71" spans="1:32" ht="15" customHeight="1">
      <c r="A71" s="569"/>
      <c r="B71" s="419"/>
      <c r="C71" s="423"/>
      <c r="D71" s="423"/>
      <c r="E71" s="423"/>
      <c r="F71" s="423"/>
      <c r="G71" s="423"/>
      <c r="H71" s="423"/>
      <c r="I71" s="423"/>
      <c r="J71" s="423"/>
      <c r="K71" s="423"/>
      <c r="L71" s="447"/>
      <c r="M71" s="447"/>
      <c r="N71" s="423"/>
      <c r="O71" s="423"/>
      <c r="P71" s="450"/>
      <c r="Q71" s="100"/>
      <c r="R71" s="375"/>
      <c r="S71" s="101"/>
      <c r="T71" s="101"/>
      <c r="U71" s="101"/>
      <c r="V71" s="62"/>
      <c r="W71" s="102"/>
      <c r="X71" s="592"/>
      <c r="Y71" s="592"/>
      <c r="Z71" s="585"/>
      <c r="AA71" s="586"/>
      <c r="AB71" s="103"/>
      <c r="AC71" s="89"/>
      <c r="AD71" s="89"/>
      <c r="AE71" s="441"/>
      <c r="AF71" s="1"/>
    </row>
    <row r="72" spans="1:32" ht="24" customHeight="1" thickBot="1">
      <c r="A72" s="571"/>
      <c r="B72" s="394"/>
      <c r="C72" s="394"/>
      <c r="D72" s="394"/>
      <c r="E72" s="394"/>
      <c r="F72" s="394"/>
      <c r="G72" s="394"/>
      <c r="H72" s="394"/>
      <c r="I72" s="394"/>
      <c r="J72" s="394"/>
      <c r="K72" s="394"/>
      <c r="L72" s="395"/>
      <c r="M72" s="395"/>
      <c r="N72" s="394"/>
      <c r="O72" s="394"/>
      <c r="P72" s="396"/>
      <c r="Q72" s="390" t="s">
        <v>213</v>
      </c>
      <c r="R72" s="397"/>
      <c r="S72" s="398"/>
      <c r="T72" s="398"/>
      <c r="U72" s="398"/>
      <c r="V72" s="399"/>
      <c r="W72" s="398"/>
      <c r="X72" s="398"/>
      <c r="Y72" s="398"/>
      <c r="Z72" s="400" t="s">
        <v>214</v>
      </c>
      <c r="AA72" s="104">
        <f>SUM(AA9:AA70)</f>
        <v>68979.685360000003</v>
      </c>
      <c r="AB72" s="461"/>
      <c r="AC72" s="462"/>
      <c r="AD72" s="462"/>
      <c r="AE72" s="463"/>
      <c r="AF72" s="1"/>
    </row>
    <row r="73" spans="1:32" ht="15" customHeight="1">
      <c r="A73" s="568" t="s">
        <v>215</v>
      </c>
      <c r="B73" s="417" t="s">
        <v>80</v>
      </c>
      <c r="C73" s="427" t="s">
        <v>81</v>
      </c>
      <c r="D73" s="427" t="s">
        <v>116</v>
      </c>
      <c r="E73" s="427" t="s">
        <v>216</v>
      </c>
      <c r="F73" s="452" t="s">
        <v>84</v>
      </c>
      <c r="G73" s="427" t="s">
        <v>51</v>
      </c>
      <c r="H73" s="427" t="s">
        <v>85</v>
      </c>
      <c r="I73" s="427" t="s">
        <v>217</v>
      </c>
      <c r="J73" s="428" t="s">
        <v>218</v>
      </c>
      <c r="K73" s="427" t="s">
        <v>219</v>
      </c>
      <c r="L73" s="495">
        <v>3</v>
      </c>
      <c r="M73" s="495">
        <v>3</v>
      </c>
      <c r="N73" s="427" t="s">
        <v>220</v>
      </c>
      <c r="O73" s="427" t="s">
        <v>221</v>
      </c>
      <c r="P73" s="456" t="s">
        <v>222</v>
      </c>
      <c r="Q73" s="16" t="s">
        <v>59</v>
      </c>
      <c r="R73" s="363" t="s">
        <v>60</v>
      </c>
      <c r="S73" s="18"/>
      <c r="T73" s="19" t="s">
        <v>61</v>
      </c>
      <c r="U73" s="20" t="s">
        <v>62</v>
      </c>
      <c r="V73" s="105"/>
      <c r="W73" s="106"/>
      <c r="X73" s="107"/>
      <c r="Y73" s="107"/>
      <c r="Z73" s="107"/>
      <c r="AA73" s="108">
        <f>SUM(Z74:Z77)</f>
        <v>4.6278400000000008</v>
      </c>
      <c r="AB73" s="219"/>
      <c r="AC73" s="109"/>
      <c r="AD73" s="109"/>
      <c r="AE73" s="503" t="s">
        <v>223</v>
      </c>
      <c r="AF73" s="1"/>
    </row>
    <row r="74" spans="1:32" ht="15.75" customHeight="1">
      <c r="A74" s="569"/>
      <c r="B74" s="418"/>
      <c r="C74" s="422"/>
      <c r="D74" s="422"/>
      <c r="E74" s="422"/>
      <c r="F74" s="422"/>
      <c r="G74" s="422"/>
      <c r="H74" s="422"/>
      <c r="I74" s="422"/>
      <c r="J74" s="422"/>
      <c r="K74" s="422"/>
      <c r="L74" s="431"/>
      <c r="M74" s="431"/>
      <c r="N74" s="422"/>
      <c r="O74" s="422"/>
      <c r="P74" s="449"/>
      <c r="Q74" s="24"/>
      <c r="R74" s="358" t="s">
        <v>63</v>
      </c>
      <c r="S74" s="42"/>
      <c r="T74" s="42"/>
      <c r="U74" s="42"/>
      <c r="V74" s="25">
        <v>2</v>
      </c>
      <c r="W74" s="26" t="s">
        <v>64</v>
      </c>
      <c r="X74" s="110">
        <v>1.496</v>
      </c>
      <c r="Y74" s="87">
        <f t="shared" ref="Y74:Y77" si="14">+X74*V74</f>
        <v>2.992</v>
      </c>
      <c r="Z74" s="87">
        <f t="shared" ref="Z74:Z77" si="15">+Y74*1.12</f>
        <v>3.3510400000000002</v>
      </c>
      <c r="AA74" s="111"/>
      <c r="AB74" s="26" t="s">
        <v>65</v>
      </c>
      <c r="AC74" s="112"/>
      <c r="AD74" s="112"/>
      <c r="AE74" s="469"/>
      <c r="AF74" s="1"/>
    </row>
    <row r="75" spans="1:32" ht="15.75" customHeight="1">
      <c r="A75" s="569"/>
      <c r="B75" s="418"/>
      <c r="C75" s="422"/>
      <c r="D75" s="422"/>
      <c r="E75" s="422"/>
      <c r="F75" s="422"/>
      <c r="G75" s="422"/>
      <c r="H75" s="422"/>
      <c r="I75" s="422"/>
      <c r="J75" s="422"/>
      <c r="K75" s="422"/>
      <c r="L75" s="431"/>
      <c r="M75" s="431"/>
      <c r="N75" s="422"/>
      <c r="O75" s="422"/>
      <c r="P75" s="449"/>
      <c r="Q75" s="24"/>
      <c r="R75" s="358" t="s">
        <v>73</v>
      </c>
      <c r="S75" s="42"/>
      <c r="T75" s="42"/>
      <c r="U75" s="42"/>
      <c r="V75" s="25">
        <v>1</v>
      </c>
      <c r="W75" s="26" t="s">
        <v>64</v>
      </c>
      <c r="X75" s="110">
        <v>0.18</v>
      </c>
      <c r="Y75" s="87">
        <f t="shared" si="14"/>
        <v>0.18</v>
      </c>
      <c r="Z75" s="87">
        <f t="shared" si="15"/>
        <v>0.2016</v>
      </c>
      <c r="AA75" s="111"/>
      <c r="AB75" s="26" t="s">
        <v>65</v>
      </c>
      <c r="AC75" s="112"/>
      <c r="AD75" s="112"/>
      <c r="AE75" s="469"/>
      <c r="AF75" s="1"/>
    </row>
    <row r="76" spans="1:32" ht="15.75" customHeight="1">
      <c r="A76" s="569"/>
      <c r="B76" s="418"/>
      <c r="C76" s="422"/>
      <c r="D76" s="422"/>
      <c r="E76" s="422"/>
      <c r="F76" s="422"/>
      <c r="G76" s="422"/>
      <c r="H76" s="422"/>
      <c r="I76" s="422"/>
      <c r="J76" s="422"/>
      <c r="K76" s="422"/>
      <c r="L76" s="431"/>
      <c r="M76" s="431"/>
      <c r="N76" s="422"/>
      <c r="O76" s="422"/>
      <c r="P76" s="449"/>
      <c r="Q76" s="24"/>
      <c r="R76" s="358" t="s">
        <v>224</v>
      </c>
      <c r="S76" s="42"/>
      <c r="T76" s="42"/>
      <c r="U76" s="42"/>
      <c r="V76" s="25">
        <v>2</v>
      </c>
      <c r="W76" s="26" t="s">
        <v>76</v>
      </c>
      <c r="X76" s="110">
        <v>0.25</v>
      </c>
      <c r="Y76" s="87">
        <f t="shared" si="14"/>
        <v>0.5</v>
      </c>
      <c r="Z76" s="87">
        <f t="shared" si="15"/>
        <v>0.56000000000000005</v>
      </c>
      <c r="AA76" s="113"/>
      <c r="AB76" s="26" t="s">
        <v>65</v>
      </c>
      <c r="AC76" s="112"/>
      <c r="AD76" s="112"/>
      <c r="AE76" s="469"/>
      <c r="AF76" s="1"/>
    </row>
    <row r="77" spans="1:32" ht="15.75" customHeight="1">
      <c r="A77" s="569"/>
      <c r="B77" s="420"/>
      <c r="C77" s="425"/>
      <c r="D77" s="425"/>
      <c r="E77" s="425"/>
      <c r="F77" s="425"/>
      <c r="G77" s="425"/>
      <c r="H77" s="425"/>
      <c r="I77" s="425"/>
      <c r="J77" s="425"/>
      <c r="K77" s="425"/>
      <c r="L77" s="432"/>
      <c r="M77" s="432"/>
      <c r="N77" s="425"/>
      <c r="O77" s="425"/>
      <c r="P77" s="458"/>
      <c r="Q77" s="29"/>
      <c r="R77" s="360" t="s">
        <v>225</v>
      </c>
      <c r="S77" s="114"/>
      <c r="T77" s="114"/>
      <c r="U77" s="114"/>
      <c r="V77" s="30">
        <v>1</v>
      </c>
      <c r="W77" s="31" t="s">
        <v>76</v>
      </c>
      <c r="X77" s="115">
        <v>0.46</v>
      </c>
      <c r="Y77" s="85">
        <f t="shared" si="14"/>
        <v>0.46</v>
      </c>
      <c r="Z77" s="85">
        <f t="shared" si="15"/>
        <v>0.5152000000000001</v>
      </c>
      <c r="AA77" s="116"/>
      <c r="AB77" s="31" t="s">
        <v>65</v>
      </c>
      <c r="AC77" s="117"/>
      <c r="AD77" s="117"/>
      <c r="AE77" s="504"/>
      <c r="AF77" s="1"/>
    </row>
    <row r="78" spans="1:32" ht="15.75" customHeight="1">
      <c r="A78" s="569"/>
      <c r="B78" s="466" t="s">
        <v>80</v>
      </c>
      <c r="C78" s="445" t="s">
        <v>81</v>
      </c>
      <c r="D78" s="445" t="s">
        <v>116</v>
      </c>
      <c r="E78" s="445" t="s">
        <v>216</v>
      </c>
      <c r="F78" s="453" t="s">
        <v>84</v>
      </c>
      <c r="G78" s="445" t="s">
        <v>51</v>
      </c>
      <c r="H78" s="445" t="s">
        <v>85</v>
      </c>
      <c r="I78" s="445" t="s">
        <v>226</v>
      </c>
      <c r="J78" s="445" t="s">
        <v>227</v>
      </c>
      <c r="K78" s="445" t="s">
        <v>228</v>
      </c>
      <c r="L78" s="496">
        <v>16</v>
      </c>
      <c r="M78" s="496">
        <v>16</v>
      </c>
      <c r="N78" s="445" t="s">
        <v>229</v>
      </c>
      <c r="O78" s="445" t="s">
        <v>230</v>
      </c>
      <c r="P78" s="454" t="s">
        <v>222</v>
      </c>
      <c r="Q78" s="72" t="s">
        <v>59</v>
      </c>
      <c r="R78" s="364" t="s">
        <v>60</v>
      </c>
      <c r="S78" s="35"/>
      <c r="T78" s="36" t="s">
        <v>61</v>
      </c>
      <c r="U78" s="37" t="s">
        <v>62</v>
      </c>
      <c r="V78" s="38"/>
      <c r="W78" s="67"/>
      <c r="X78" s="40"/>
      <c r="Y78" s="86"/>
      <c r="Z78" s="86"/>
      <c r="AA78" s="118">
        <f>SUM(Z79:Z83)</f>
        <v>23.660640000000004</v>
      </c>
      <c r="AB78" s="39"/>
      <c r="AC78" s="41"/>
      <c r="AD78" s="41"/>
      <c r="AE78" s="468"/>
      <c r="AF78" s="1"/>
    </row>
    <row r="79" spans="1:32" ht="15.75" customHeight="1">
      <c r="A79" s="569"/>
      <c r="B79" s="418"/>
      <c r="C79" s="422"/>
      <c r="D79" s="422"/>
      <c r="E79" s="422"/>
      <c r="F79" s="422"/>
      <c r="G79" s="422"/>
      <c r="H79" s="422"/>
      <c r="I79" s="422"/>
      <c r="J79" s="422"/>
      <c r="K79" s="422"/>
      <c r="L79" s="431"/>
      <c r="M79" s="431"/>
      <c r="N79" s="422"/>
      <c r="O79" s="422"/>
      <c r="P79" s="449"/>
      <c r="Q79" s="24"/>
      <c r="R79" s="358" t="s">
        <v>231</v>
      </c>
      <c r="S79" s="42"/>
      <c r="T79" s="42"/>
      <c r="U79" s="42"/>
      <c r="V79" s="25">
        <v>3</v>
      </c>
      <c r="W79" s="26" t="s">
        <v>64</v>
      </c>
      <c r="X79" s="110">
        <v>0.34</v>
      </c>
      <c r="Y79" s="87">
        <f t="shared" ref="Y79:Y83" si="16">+X79*V79</f>
        <v>1.02</v>
      </c>
      <c r="Z79" s="87">
        <f t="shared" ref="Z79:Z82" si="17">+Y79*1.12</f>
        <v>1.1424000000000001</v>
      </c>
      <c r="AA79" s="27"/>
      <c r="AB79" s="26" t="s">
        <v>65</v>
      </c>
      <c r="AC79" s="28"/>
      <c r="AD79" s="28"/>
      <c r="AE79" s="469"/>
      <c r="AF79" s="1"/>
    </row>
    <row r="80" spans="1:32" ht="15.75" customHeight="1">
      <c r="A80" s="569"/>
      <c r="B80" s="418"/>
      <c r="C80" s="422"/>
      <c r="D80" s="422"/>
      <c r="E80" s="422"/>
      <c r="F80" s="422"/>
      <c r="G80" s="422"/>
      <c r="H80" s="422"/>
      <c r="I80" s="422"/>
      <c r="J80" s="422"/>
      <c r="K80" s="422"/>
      <c r="L80" s="431"/>
      <c r="M80" s="431"/>
      <c r="N80" s="422"/>
      <c r="O80" s="422"/>
      <c r="P80" s="449"/>
      <c r="Q80" s="24"/>
      <c r="R80" s="358" t="s">
        <v>232</v>
      </c>
      <c r="S80" s="42"/>
      <c r="T80" s="42"/>
      <c r="U80" s="42"/>
      <c r="V80" s="25">
        <v>1</v>
      </c>
      <c r="W80" s="26" t="s">
        <v>64</v>
      </c>
      <c r="X80" s="110">
        <v>0.81</v>
      </c>
      <c r="Y80" s="87">
        <f t="shared" si="16"/>
        <v>0.81</v>
      </c>
      <c r="Z80" s="87">
        <f t="shared" si="17"/>
        <v>0.90720000000000012</v>
      </c>
      <c r="AA80" s="27"/>
      <c r="AB80" s="26" t="s">
        <v>65</v>
      </c>
      <c r="AC80" s="28"/>
      <c r="AD80" s="28"/>
      <c r="AE80" s="469"/>
      <c r="AF80" s="1"/>
    </row>
    <row r="81" spans="1:32" ht="15.75" customHeight="1">
      <c r="A81" s="569"/>
      <c r="B81" s="418"/>
      <c r="C81" s="422"/>
      <c r="D81" s="422"/>
      <c r="E81" s="422"/>
      <c r="F81" s="422"/>
      <c r="G81" s="422"/>
      <c r="H81" s="422"/>
      <c r="I81" s="422"/>
      <c r="J81" s="422"/>
      <c r="K81" s="422"/>
      <c r="L81" s="431"/>
      <c r="M81" s="431"/>
      <c r="N81" s="422"/>
      <c r="O81" s="422"/>
      <c r="P81" s="449"/>
      <c r="Q81" s="24"/>
      <c r="R81" s="358" t="s">
        <v>63</v>
      </c>
      <c r="S81" s="42"/>
      <c r="T81" s="42"/>
      <c r="U81" s="42"/>
      <c r="V81" s="25">
        <v>2</v>
      </c>
      <c r="W81" s="26" t="s">
        <v>64</v>
      </c>
      <c r="X81" s="110">
        <v>1.496</v>
      </c>
      <c r="Y81" s="87">
        <f t="shared" si="16"/>
        <v>2.992</v>
      </c>
      <c r="Z81" s="87">
        <f t="shared" si="17"/>
        <v>3.3510400000000002</v>
      </c>
      <c r="AA81" s="27"/>
      <c r="AB81" s="26" t="s">
        <v>65</v>
      </c>
      <c r="AC81" s="28"/>
      <c r="AD81" s="28"/>
      <c r="AE81" s="469"/>
      <c r="AF81" s="1"/>
    </row>
    <row r="82" spans="1:32" ht="15.75" customHeight="1">
      <c r="A82" s="569"/>
      <c r="B82" s="418"/>
      <c r="C82" s="422"/>
      <c r="D82" s="422"/>
      <c r="E82" s="422"/>
      <c r="F82" s="422"/>
      <c r="G82" s="422"/>
      <c r="H82" s="422"/>
      <c r="I82" s="422"/>
      <c r="J82" s="422"/>
      <c r="K82" s="422"/>
      <c r="L82" s="431"/>
      <c r="M82" s="431"/>
      <c r="N82" s="422"/>
      <c r="O82" s="422"/>
      <c r="P82" s="449"/>
      <c r="Q82" s="24"/>
      <c r="R82" s="358" t="s">
        <v>96</v>
      </c>
      <c r="S82" s="42"/>
      <c r="T82" s="42"/>
      <c r="U82" s="42"/>
      <c r="V82" s="25">
        <v>1</v>
      </c>
      <c r="W82" s="26" t="s">
        <v>64</v>
      </c>
      <c r="X82" s="110">
        <v>0.5</v>
      </c>
      <c r="Y82" s="87">
        <f t="shared" si="16"/>
        <v>0.5</v>
      </c>
      <c r="Z82" s="87">
        <f t="shared" si="17"/>
        <v>0.56000000000000005</v>
      </c>
      <c r="AA82" s="27"/>
      <c r="AB82" s="26" t="s">
        <v>65</v>
      </c>
      <c r="AC82" s="28"/>
      <c r="AD82" s="28"/>
      <c r="AE82" s="469"/>
      <c r="AF82" s="1"/>
    </row>
    <row r="83" spans="1:32" ht="15.75" customHeight="1">
      <c r="A83" s="569"/>
      <c r="B83" s="419"/>
      <c r="C83" s="423"/>
      <c r="D83" s="423"/>
      <c r="E83" s="423"/>
      <c r="F83" s="423"/>
      <c r="G83" s="423"/>
      <c r="H83" s="423"/>
      <c r="I83" s="423"/>
      <c r="J83" s="423"/>
      <c r="K83" s="423"/>
      <c r="L83" s="447"/>
      <c r="M83" s="447"/>
      <c r="N83" s="423"/>
      <c r="O83" s="423"/>
      <c r="P83" s="450"/>
      <c r="Q83" s="43"/>
      <c r="R83" s="365" t="s">
        <v>95</v>
      </c>
      <c r="S83" s="125"/>
      <c r="T83" s="125"/>
      <c r="U83" s="125"/>
      <c r="V83" s="44">
        <v>6</v>
      </c>
      <c r="W83" s="45" t="s">
        <v>64</v>
      </c>
      <c r="X83" s="119">
        <v>2.95</v>
      </c>
      <c r="Y83" s="88">
        <f t="shared" si="16"/>
        <v>17.700000000000003</v>
      </c>
      <c r="Z83" s="88">
        <f>+Y83</f>
        <v>17.700000000000003</v>
      </c>
      <c r="AA83" s="47"/>
      <c r="AB83" s="45" t="s">
        <v>65</v>
      </c>
      <c r="AC83" s="48"/>
      <c r="AD83" s="48"/>
      <c r="AE83" s="470"/>
      <c r="AF83" s="1"/>
    </row>
    <row r="84" spans="1:32" ht="15.75" customHeight="1">
      <c r="A84" s="569"/>
      <c r="B84" s="417" t="s">
        <v>80</v>
      </c>
      <c r="C84" s="427" t="s">
        <v>81</v>
      </c>
      <c r="D84" s="427" t="s">
        <v>82</v>
      </c>
      <c r="E84" s="427" t="s">
        <v>233</v>
      </c>
      <c r="F84" s="452" t="s">
        <v>84</v>
      </c>
      <c r="G84" s="427" t="s">
        <v>145</v>
      </c>
      <c r="H84" s="427" t="s">
        <v>52</v>
      </c>
      <c r="I84" s="427" t="s">
        <v>234</v>
      </c>
      <c r="J84" s="427" t="s">
        <v>235</v>
      </c>
      <c r="K84" s="427" t="s">
        <v>236</v>
      </c>
      <c r="L84" s="495">
        <v>0</v>
      </c>
      <c r="M84" s="495">
        <v>0</v>
      </c>
      <c r="N84" s="427"/>
      <c r="O84" s="427"/>
      <c r="P84" s="456"/>
      <c r="Q84" s="16" t="s">
        <v>59</v>
      </c>
      <c r="R84" s="363" t="s">
        <v>60</v>
      </c>
      <c r="S84" s="18"/>
      <c r="T84" s="19" t="s">
        <v>61</v>
      </c>
      <c r="U84" s="20" t="s">
        <v>62</v>
      </c>
      <c r="V84" s="21"/>
      <c r="W84" s="120"/>
      <c r="X84" s="92"/>
      <c r="Y84" s="81"/>
      <c r="Z84" s="81"/>
      <c r="AA84" s="108">
        <f>SUM(Z85:Z88)</f>
        <v>8.8635200000000012</v>
      </c>
      <c r="AB84" s="22"/>
      <c r="AC84" s="54"/>
      <c r="AD84" s="54"/>
      <c r="AE84" s="503" t="s">
        <v>237</v>
      </c>
      <c r="AF84" s="1"/>
    </row>
    <row r="85" spans="1:32" ht="15.75" customHeight="1">
      <c r="A85" s="569"/>
      <c r="B85" s="418"/>
      <c r="C85" s="422"/>
      <c r="D85" s="422"/>
      <c r="E85" s="422"/>
      <c r="F85" s="422"/>
      <c r="G85" s="422"/>
      <c r="H85" s="422"/>
      <c r="I85" s="422"/>
      <c r="J85" s="422"/>
      <c r="K85" s="422"/>
      <c r="L85" s="431"/>
      <c r="M85" s="431"/>
      <c r="N85" s="422"/>
      <c r="O85" s="422"/>
      <c r="P85" s="449"/>
      <c r="Q85" s="24"/>
      <c r="R85" s="358" t="s">
        <v>238</v>
      </c>
      <c r="S85" s="42"/>
      <c r="T85" s="42"/>
      <c r="U85" s="42"/>
      <c r="V85" s="25">
        <v>1</v>
      </c>
      <c r="W85" s="26" t="s">
        <v>64</v>
      </c>
      <c r="X85" s="110">
        <v>0.34</v>
      </c>
      <c r="Y85" s="87">
        <f t="shared" ref="Y85:Y88" si="18">+X85*V85</f>
        <v>0.34</v>
      </c>
      <c r="Z85" s="87">
        <f t="shared" ref="Z85:Z87" si="19">+Y85*1.12</f>
        <v>0.38080000000000008</v>
      </c>
      <c r="AA85" s="27"/>
      <c r="AB85" s="26" t="s">
        <v>65</v>
      </c>
      <c r="AC85" s="28"/>
      <c r="AD85" s="28"/>
      <c r="AE85" s="469"/>
      <c r="AF85" s="1"/>
    </row>
    <row r="86" spans="1:32" ht="15.75" customHeight="1">
      <c r="A86" s="569"/>
      <c r="B86" s="418"/>
      <c r="C86" s="422"/>
      <c r="D86" s="422"/>
      <c r="E86" s="422"/>
      <c r="F86" s="422"/>
      <c r="G86" s="422"/>
      <c r="H86" s="422"/>
      <c r="I86" s="422"/>
      <c r="J86" s="422"/>
      <c r="K86" s="422"/>
      <c r="L86" s="431"/>
      <c r="M86" s="431"/>
      <c r="N86" s="422"/>
      <c r="O86" s="422"/>
      <c r="P86" s="449"/>
      <c r="Q86" s="24"/>
      <c r="R86" s="358" t="s">
        <v>232</v>
      </c>
      <c r="S86" s="42"/>
      <c r="T86" s="42"/>
      <c r="U86" s="42"/>
      <c r="V86" s="25">
        <v>1</v>
      </c>
      <c r="W86" s="26" t="s">
        <v>64</v>
      </c>
      <c r="X86" s="110">
        <v>0.81</v>
      </c>
      <c r="Y86" s="87">
        <f t="shared" si="18"/>
        <v>0.81</v>
      </c>
      <c r="Z86" s="87">
        <f t="shared" si="19"/>
        <v>0.90720000000000012</v>
      </c>
      <c r="AA86" s="27"/>
      <c r="AB86" s="26" t="s">
        <v>65</v>
      </c>
      <c r="AC86" s="28"/>
      <c r="AD86" s="28"/>
      <c r="AE86" s="469"/>
      <c r="AF86" s="1"/>
    </row>
    <row r="87" spans="1:32" ht="15.75" customHeight="1">
      <c r="A87" s="569"/>
      <c r="B87" s="418"/>
      <c r="C87" s="422"/>
      <c r="D87" s="422"/>
      <c r="E87" s="422"/>
      <c r="F87" s="422"/>
      <c r="G87" s="422"/>
      <c r="H87" s="422"/>
      <c r="I87" s="422"/>
      <c r="J87" s="422"/>
      <c r="K87" s="422"/>
      <c r="L87" s="431"/>
      <c r="M87" s="431"/>
      <c r="N87" s="422"/>
      <c r="O87" s="422"/>
      <c r="P87" s="449"/>
      <c r="Q87" s="24"/>
      <c r="R87" s="358" t="s">
        <v>63</v>
      </c>
      <c r="S87" s="42"/>
      <c r="T87" s="42"/>
      <c r="U87" s="42"/>
      <c r="V87" s="25">
        <v>1</v>
      </c>
      <c r="W87" s="26" t="s">
        <v>64</v>
      </c>
      <c r="X87" s="110">
        <v>1.496</v>
      </c>
      <c r="Y87" s="87">
        <f t="shared" si="18"/>
        <v>1.496</v>
      </c>
      <c r="Z87" s="87">
        <f t="shared" si="19"/>
        <v>1.6755200000000001</v>
      </c>
      <c r="AA87" s="121"/>
      <c r="AB87" s="26" t="s">
        <v>65</v>
      </c>
      <c r="AC87" s="28"/>
      <c r="AD87" s="28"/>
      <c r="AE87" s="469"/>
      <c r="AF87" s="1"/>
    </row>
    <row r="88" spans="1:32" ht="35.25" customHeight="1">
      <c r="A88" s="569"/>
      <c r="B88" s="420"/>
      <c r="C88" s="425"/>
      <c r="D88" s="425"/>
      <c r="E88" s="425"/>
      <c r="F88" s="425"/>
      <c r="G88" s="425"/>
      <c r="H88" s="425"/>
      <c r="I88" s="425"/>
      <c r="J88" s="425"/>
      <c r="K88" s="425"/>
      <c r="L88" s="432"/>
      <c r="M88" s="432"/>
      <c r="N88" s="425"/>
      <c r="O88" s="425"/>
      <c r="P88" s="458"/>
      <c r="Q88" s="29"/>
      <c r="R88" s="360" t="s">
        <v>95</v>
      </c>
      <c r="S88" s="114"/>
      <c r="T88" s="114"/>
      <c r="U88" s="114"/>
      <c r="V88" s="30">
        <v>2</v>
      </c>
      <c r="W88" s="31" t="s">
        <v>64</v>
      </c>
      <c r="X88" s="115">
        <v>2.95</v>
      </c>
      <c r="Y88" s="85">
        <f t="shared" si="18"/>
        <v>5.9</v>
      </c>
      <c r="Z88" s="85">
        <f>+Y88</f>
        <v>5.9</v>
      </c>
      <c r="AA88" s="122"/>
      <c r="AB88" s="31" t="s">
        <v>65</v>
      </c>
      <c r="AC88" s="34"/>
      <c r="AD88" s="34"/>
      <c r="AE88" s="504"/>
      <c r="AF88" s="1"/>
    </row>
    <row r="89" spans="1:32" ht="15.75" customHeight="1">
      <c r="A89" s="569"/>
      <c r="B89" s="466" t="s">
        <v>80</v>
      </c>
      <c r="C89" s="445" t="s">
        <v>81</v>
      </c>
      <c r="D89" s="445" t="s">
        <v>116</v>
      </c>
      <c r="E89" s="445" t="s">
        <v>216</v>
      </c>
      <c r="F89" s="453" t="s">
        <v>84</v>
      </c>
      <c r="G89" s="445" t="s">
        <v>51</v>
      </c>
      <c r="H89" s="445" t="s">
        <v>52</v>
      </c>
      <c r="I89" s="445" t="s">
        <v>239</v>
      </c>
      <c r="J89" s="445" t="s">
        <v>240</v>
      </c>
      <c r="K89" s="445" t="s">
        <v>241</v>
      </c>
      <c r="L89" s="496">
        <v>6</v>
      </c>
      <c r="M89" s="496">
        <v>6</v>
      </c>
      <c r="N89" s="445" t="s">
        <v>242</v>
      </c>
      <c r="O89" s="445" t="s">
        <v>243</v>
      </c>
      <c r="P89" s="454" t="s">
        <v>222</v>
      </c>
      <c r="Q89" s="72" t="s">
        <v>151</v>
      </c>
      <c r="R89" s="364" t="s">
        <v>152</v>
      </c>
      <c r="S89" s="35"/>
      <c r="T89" s="36" t="s">
        <v>61</v>
      </c>
      <c r="U89" s="37" t="s">
        <v>62</v>
      </c>
      <c r="V89" s="38"/>
      <c r="W89" s="67"/>
      <c r="X89" s="40"/>
      <c r="Y89" s="86"/>
      <c r="Z89" s="86"/>
      <c r="AA89" s="118">
        <f>SUM(Z90)</f>
        <v>11.288480000000002</v>
      </c>
      <c r="AB89" s="39"/>
      <c r="AC89" s="41"/>
      <c r="AD89" s="41"/>
      <c r="AE89" s="468" t="s">
        <v>244</v>
      </c>
      <c r="AF89" s="1"/>
    </row>
    <row r="90" spans="1:32" ht="15.75" customHeight="1">
      <c r="A90" s="569"/>
      <c r="B90" s="418"/>
      <c r="C90" s="422"/>
      <c r="D90" s="422"/>
      <c r="E90" s="422"/>
      <c r="F90" s="422"/>
      <c r="G90" s="422"/>
      <c r="H90" s="422"/>
      <c r="I90" s="422"/>
      <c r="J90" s="422"/>
      <c r="K90" s="422"/>
      <c r="L90" s="431"/>
      <c r="M90" s="431"/>
      <c r="N90" s="422"/>
      <c r="O90" s="422"/>
      <c r="P90" s="449"/>
      <c r="Q90" s="24"/>
      <c r="R90" s="358" t="s">
        <v>245</v>
      </c>
      <c r="S90" s="42"/>
      <c r="T90" s="42"/>
      <c r="U90" s="42"/>
      <c r="V90" s="25">
        <v>1</v>
      </c>
      <c r="W90" s="26" t="s">
        <v>64</v>
      </c>
      <c r="X90" s="110">
        <v>10.079000000000001</v>
      </c>
      <c r="Y90" s="87">
        <f>+X90*V90</f>
        <v>10.079000000000001</v>
      </c>
      <c r="Z90" s="87">
        <f>+Y90*1.12</f>
        <v>11.288480000000002</v>
      </c>
      <c r="AA90" s="27"/>
      <c r="AB90" s="26" t="s">
        <v>65</v>
      </c>
      <c r="AC90" s="28"/>
      <c r="AD90" s="28"/>
      <c r="AE90" s="469"/>
      <c r="AF90" s="1"/>
    </row>
    <row r="91" spans="1:32" ht="15.75" customHeight="1">
      <c r="A91" s="569"/>
      <c r="B91" s="418"/>
      <c r="C91" s="422"/>
      <c r="D91" s="422"/>
      <c r="E91" s="422"/>
      <c r="F91" s="422"/>
      <c r="G91" s="422"/>
      <c r="H91" s="422"/>
      <c r="I91" s="422"/>
      <c r="J91" s="422"/>
      <c r="K91" s="422"/>
      <c r="L91" s="431"/>
      <c r="M91" s="431"/>
      <c r="N91" s="422"/>
      <c r="O91" s="422"/>
      <c r="P91" s="449"/>
      <c r="Q91" s="24" t="s">
        <v>59</v>
      </c>
      <c r="R91" s="371" t="s">
        <v>60</v>
      </c>
      <c r="S91" s="74"/>
      <c r="T91" s="75" t="s">
        <v>61</v>
      </c>
      <c r="U91" s="76" t="s">
        <v>62</v>
      </c>
      <c r="V91" s="25"/>
      <c r="W91" s="77"/>
      <c r="X91" s="97"/>
      <c r="Y91" s="87"/>
      <c r="Z91" s="87"/>
      <c r="AA91" s="123">
        <f>SUM(Z92:Z96)</f>
        <v>9.9992000000000001</v>
      </c>
      <c r="AB91" s="26"/>
      <c r="AC91" s="28"/>
      <c r="AD91" s="28"/>
      <c r="AE91" s="469"/>
      <c r="AF91" s="1"/>
    </row>
    <row r="92" spans="1:32" ht="15.75" customHeight="1">
      <c r="A92" s="569"/>
      <c r="B92" s="418"/>
      <c r="C92" s="422"/>
      <c r="D92" s="422"/>
      <c r="E92" s="422"/>
      <c r="F92" s="422"/>
      <c r="G92" s="422"/>
      <c r="H92" s="422"/>
      <c r="I92" s="422"/>
      <c r="J92" s="422"/>
      <c r="K92" s="422"/>
      <c r="L92" s="431"/>
      <c r="M92" s="431"/>
      <c r="N92" s="422"/>
      <c r="O92" s="422"/>
      <c r="P92" s="449"/>
      <c r="Q92" s="24"/>
      <c r="R92" s="358" t="s">
        <v>246</v>
      </c>
      <c r="S92" s="42"/>
      <c r="T92" s="42"/>
      <c r="U92" s="42"/>
      <c r="V92" s="25">
        <v>1</v>
      </c>
      <c r="W92" s="26" t="s">
        <v>76</v>
      </c>
      <c r="X92" s="110">
        <v>0.25</v>
      </c>
      <c r="Y92" s="87">
        <f t="shared" ref="Y92:Y96" si="20">+X92*V92</f>
        <v>0.25</v>
      </c>
      <c r="Z92" s="87">
        <f t="shared" ref="Z92:Z95" si="21">+Y92*1.12</f>
        <v>0.28000000000000003</v>
      </c>
      <c r="AA92" s="27"/>
      <c r="AB92" s="26" t="s">
        <v>65</v>
      </c>
      <c r="AC92" s="28"/>
      <c r="AD92" s="28"/>
      <c r="AE92" s="469"/>
      <c r="AF92" s="1"/>
    </row>
    <row r="93" spans="1:32" ht="15.75" customHeight="1">
      <c r="A93" s="569"/>
      <c r="B93" s="418"/>
      <c r="C93" s="422"/>
      <c r="D93" s="422"/>
      <c r="E93" s="422"/>
      <c r="F93" s="422"/>
      <c r="G93" s="422"/>
      <c r="H93" s="422"/>
      <c r="I93" s="422"/>
      <c r="J93" s="422"/>
      <c r="K93" s="422"/>
      <c r="L93" s="431"/>
      <c r="M93" s="431"/>
      <c r="N93" s="422"/>
      <c r="O93" s="422"/>
      <c r="P93" s="449"/>
      <c r="Q93" s="24"/>
      <c r="R93" s="358" t="s">
        <v>96</v>
      </c>
      <c r="S93" s="42"/>
      <c r="T93" s="42"/>
      <c r="U93" s="42"/>
      <c r="V93" s="25">
        <v>2</v>
      </c>
      <c r="W93" s="26" t="s">
        <v>64</v>
      </c>
      <c r="X93" s="110">
        <v>0.5</v>
      </c>
      <c r="Y93" s="87">
        <f t="shared" si="20"/>
        <v>1</v>
      </c>
      <c r="Z93" s="87">
        <f t="shared" si="21"/>
        <v>1.1200000000000001</v>
      </c>
      <c r="AA93" s="27"/>
      <c r="AB93" s="26" t="s">
        <v>65</v>
      </c>
      <c r="AC93" s="28"/>
      <c r="AD93" s="28"/>
      <c r="AE93" s="469"/>
      <c r="AF93" s="1"/>
    </row>
    <row r="94" spans="1:32" ht="15.75" customHeight="1">
      <c r="A94" s="569"/>
      <c r="B94" s="418"/>
      <c r="C94" s="422"/>
      <c r="D94" s="422"/>
      <c r="E94" s="422"/>
      <c r="F94" s="422"/>
      <c r="G94" s="422"/>
      <c r="H94" s="422"/>
      <c r="I94" s="422"/>
      <c r="J94" s="422"/>
      <c r="K94" s="422"/>
      <c r="L94" s="431"/>
      <c r="M94" s="431"/>
      <c r="N94" s="422"/>
      <c r="O94" s="422"/>
      <c r="P94" s="449"/>
      <c r="Q94" s="24"/>
      <c r="R94" s="358" t="s">
        <v>74</v>
      </c>
      <c r="S94" s="42"/>
      <c r="T94" s="42"/>
      <c r="U94" s="42"/>
      <c r="V94" s="25">
        <v>1</v>
      </c>
      <c r="W94" s="26" t="s">
        <v>64</v>
      </c>
      <c r="X94" s="110">
        <v>0.73</v>
      </c>
      <c r="Y94" s="87">
        <f t="shared" si="20"/>
        <v>0.73</v>
      </c>
      <c r="Z94" s="87">
        <f t="shared" si="21"/>
        <v>0.8176000000000001</v>
      </c>
      <c r="AA94" s="27"/>
      <c r="AB94" s="26" t="s">
        <v>65</v>
      </c>
      <c r="AC94" s="28"/>
      <c r="AD94" s="28"/>
      <c r="AE94" s="469"/>
      <c r="AF94" s="1"/>
    </row>
    <row r="95" spans="1:32" ht="15.75" customHeight="1">
      <c r="A95" s="569"/>
      <c r="B95" s="418"/>
      <c r="C95" s="422"/>
      <c r="D95" s="422"/>
      <c r="E95" s="422"/>
      <c r="F95" s="422"/>
      <c r="G95" s="422"/>
      <c r="H95" s="422"/>
      <c r="I95" s="422"/>
      <c r="J95" s="422"/>
      <c r="K95" s="422"/>
      <c r="L95" s="431"/>
      <c r="M95" s="431"/>
      <c r="N95" s="422"/>
      <c r="O95" s="422"/>
      <c r="P95" s="449"/>
      <c r="Q95" s="24"/>
      <c r="R95" s="358" t="s">
        <v>94</v>
      </c>
      <c r="S95" s="42"/>
      <c r="T95" s="42"/>
      <c r="U95" s="42"/>
      <c r="V95" s="25">
        <v>1</v>
      </c>
      <c r="W95" s="26" t="s">
        <v>76</v>
      </c>
      <c r="X95" s="110">
        <v>1.68</v>
      </c>
      <c r="Y95" s="87">
        <f t="shared" si="20"/>
        <v>1.68</v>
      </c>
      <c r="Z95" s="87">
        <f t="shared" si="21"/>
        <v>1.8816000000000002</v>
      </c>
      <c r="AA95" s="27"/>
      <c r="AB95" s="26" t="s">
        <v>65</v>
      </c>
      <c r="AC95" s="28"/>
      <c r="AD95" s="28"/>
      <c r="AE95" s="469"/>
      <c r="AF95" s="1"/>
    </row>
    <row r="96" spans="1:32" ht="15.75" customHeight="1">
      <c r="A96" s="569"/>
      <c r="B96" s="419"/>
      <c r="C96" s="423"/>
      <c r="D96" s="423"/>
      <c r="E96" s="423"/>
      <c r="F96" s="423"/>
      <c r="G96" s="423"/>
      <c r="H96" s="423"/>
      <c r="I96" s="423"/>
      <c r="J96" s="423"/>
      <c r="K96" s="423"/>
      <c r="L96" s="447"/>
      <c r="M96" s="447"/>
      <c r="N96" s="423"/>
      <c r="O96" s="423"/>
      <c r="P96" s="450"/>
      <c r="Q96" s="43"/>
      <c r="R96" s="365" t="s">
        <v>95</v>
      </c>
      <c r="S96" s="125"/>
      <c r="T96" s="125"/>
      <c r="U96" s="125"/>
      <c r="V96" s="44">
        <v>2</v>
      </c>
      <c r="W96" s="45" t="s">
        <v>64</v>
      </c>
      <c r="X96" s="119">
        <v>2.95</v>
      </c>
      <c r="Y96" s="88">
        <f t="shared" si="20"/>
        <v>5.9</v>
      </c>
      <c r="Z96" s="88">
        <f>+Y96</f>
        <v>5.9</v>
      </c>
      <c r="AA96" s="124"/>
      <c r="AB96" s="45" t="s">
        <v>65</v>
      </c>
      <c r="AC96" s="48"/>
      <c r="AD96" s="48"/>
      <c r="AE96" s="470"/>
      <c r="AF96" s="1"/>
    </row>
    <row r="97" spans="1:32" ht="15.75" customHeight="1">
      <c r="A97" s="569"/>
      <c r="B97" s="417" t="s">
        <v>80</v>
      </c>
      <c r="C97" s="427" t="s">
        <v>81</v>
      </c>
      <c r="D97" s="427" t="s">
        <v>116</v>
      </c>
      <c r="E97" s="427" t="s">
        <v>117</v>
      </c>
      <c r="F97" s="452" t="s">
        <v>84</v>
      </c>
      <c r="G97" s="427" t="s">
        <v>51</v>
      </c>
      <c r="H97" s="427" t="s">
        <v>85</v>
      </c>
      <c r="I97" s="427" t="s">
        <v>247</v>
      </c>
      <c r="J97" s="427" t="s">
        <v>248</v>
      </c>
      <c r="K97" s="427" t="s">
        <v>249</v>
      </c>
      <c r="L97" s="495">
        <v>1</v>
      </c>
      <c r="M97" s="495">
        <v>1</v>
      </c>
      <c r="N97" s="427" t="s">
        <v>250</v>
      </c>
      <c r="O97" s="427" t="s">
        <v>251</v>
      </c>
      <c r="P97" s="456" t="s">
        <v>252</v>
      </c>
      <c r="Q97" s="16" t="s">
        <v>59</v>
      </c>
      <c r="R97" s="363" t="s">
        <v>60</v>
      </c>
      <c r="S97" s="18"/>
      <c r="T97" s="19" t="s">
        <v>61</v>
      </c>
      <c r="U97" s="20" t="s">
        <v>62</v>
      </c>
      <c r="V97" s="21"/>
      <c r="W97" s="120"/>
      <c r="X97" s="92"/>
      <c r="Y97" s="81"/>
      <c r="Z97" s="81"/>
      <c r="AA97" s="108">
        <f>SUM(Z98:Z101)</f>
        <v>3.0464000000000002</v>
      </c>
      <c r="AB97" s="22"/>
      <c r="AC97" s="22"/>
      <c r="AD97" s="22"/>
      <c r="AE97" s="503" t="s">
        <v>253</v>
      </c>
      <c r="AF97" s="1"/>
    </row>
    <row r="98" spans="1:32" ht="15.75" customHeight="1">
      <c r="A98" s="569"/>
      <c r="B98" s="418"/>
      <c r="C98" s="422"/>
      <c r="D98" s="422"/>
      <c r="E98" s="422"/>
      <c r="F98" s="422"/>
      <c r="G98" s="422"/>
      <c r="H98" s="422"/>
      <c r="I98" s="422"/>
      <c r="J98" s="422"/>
      <c r="K98" s="422"/>
      <c r="L98" s="431"/>
      <c r="M98" s="431"/>
      <c r="N98" s="422"/>
      <c r="O98" s="422"/>
      <c r="P98" s="449"/>
      <c r="Q98" s="24"/>
      <c r="R98" s="358" t="s">
        <v>66</v>
      </c>
      <c r="S98" s="42"/>
      <c r="T98" s="42"/>
      <c r="U98" s="42"/>
      <c r="V98" s="25">
        <v>1</v>
      </c>
      <c r="W98" s="26" t="s">
        <v>64</v>
      </c>
      <c r="X98" s="110">
        <v>1.37</v>
      </c>
      <c r="Y98" s="87">
        <f t="shared" ref="Y98:Y101" si="22">+X98*V98</f>
        <v>1.37</v>
      </c>
      <c r="Z98" s="87">
        <f t="shared" ref="Z98:Z101" si="23">+Y98*1.12</f>
        <v>1.5344000000000002</v>
      </c>
      <c r="AA98" s="27"/>
      <c r="AB98" s="26" t="s">
        <v>65</v>
      </c>
      <c r="AC98" s="26"/>
      <c r="AD98" s="26"/>
      <c r="AE98" s="469"/>
      <c r="AF98" s="1"/>
    </row>
    <row r="99" spans="1:32" ht="15.75" customHeight="1">
      <c r="A99" s="569"/>
      <c r="B99" s="418"/>
      <c r="C99" s="422"/>
      <c r="D99" s="422"/>
      <c r="E99" s="422"/>
      <c r="F99" s="422"/>
      <c r="G99" s="422"/>
      <c r="H99" s="422"/>
      <c r="I99" s="422"/>
      <c r="J99" s="422"/>
      <c r="K99" s="422"/>
      <c r="L99" s="431"/>
      <c r="M99" s="431"/>
      <c r="N99" s="422"/>
      <c r="O99" s="422"/>
      <c r="P99" s="449"/>
      <c r="Q99" s="24"/>
      <c r="R99" s="358" t="s">
        <v>73</v>
      </c>
      <c r="S99" s="42"/>
      <c r="T99" s="42"/>
      <c r="U99" s="42"/>
      <c r="V99" s="25">
        <v>1</v>
      </c>
      <c r="W99" s="26" t="s">
        <v>64</v>
      </c>
      <c r="X99" s="110">
        <v>0.18</v>
      </c>
      <c r="Y99" s="87">
        <f t="shared" si="22"/>
        <v>0.18</v>
      </c>
      <c r="Z99" s="87">
        <f t="shared" si="23"/>
        <v>0.2016</v>
      </c>
      <c r="AA99" s="27"/>
      <c r="AB99" s="26" t="s">
        <v>65</v>
      </c>
      <c r="AC99" s="26"/>
      <c r="AD99" s="28"/>
      <c r="AE99" s="469"/>
      <c r="AF99" s="1"/>
    </row>
    <row r="100" spans="1:32" ht="15.75" customHeight="1">
      <c r="A100" s="569"/>
      <c r="B100" s="418"/>
      <c r="C100" s="422"/>
      <c r="D100" s="422"/>
      <c r="E100" s="422"/>
      <c r="F100" s="422"/>
      <c r="G100" s="422"/>
      <c r="H100" s="422"/>
      <c r="I100" s="422"/>
      <c r="J100" s="422"/>
      <c r="K100" s="422"/>
      <c r="L100" s="431"/>
      <c r="M100" s="431"/>
      <c r="N100" s="422"/>
      <c r="O100" s="422"/>
      <c r="P100" s="449"/>
      <c r="Q100" s="24"/>
      <c r="R100" s="358" t="s">
        <v>254</v>
      </c>
      <c r="S100" s="42"/>
      <c r="T100" s="42"/>
      <c r="U100" s="42"/>
      <c r="V100" s="25">
        <v>1</v>
      </c>
      <c r="W100" s="26" t="s">
        <v>76</v>
      </c>
      <c r="X100" s="110">
        <v>0.25</v>
      </c>
      <c r="Y100" s="87">
        <f t="shared" si="22"/>
        <v>0.25</v>
      </c>
      <c r="Z100" s="87">
        <f t="shared" si="23"/>
        <v>0.28000000000000003</v>
      </c>
      <c r="AA100" s="121"/>
      <c r="AB100" s="26" t="s">
        <v>65</v>
      </c>
      <c r="AC100" s="26"/>
      <c r="AD100" s="28"/>
      <c r="AE100" s="469"/>
      <c r="AF100" s="1"/>
    </row>
    <row r="101" spans="1:32" ht="15.75" customHeight="1">
      <c r="A101" s="569"/>
      <c r="B101" s="420"/>
      <c r="C101" s="425"/>
      <c r="D101" s="425"/>
      <c r="E101" s="425"/>
      <c r="F101" s="425"/>
      <c r="G101" s="425"/>
      <c r="H101" s="425"/>
      <c r="I101" s="425"/>
      <c r="J101" s="425"/>
      <c r="K101" s="425"/>
      <c r="L101" s="432"/>
      <c r="M101" s="432"/>
      <c r="N101" s="425"/>
      <c r="O101" s="425"/>
      <c r="P101" s="458"/>
      <c r="Q101" s="29"/>
      <c r="R101" s="360" t="s">
        <v>255</v>
      </c>
      <c r="S101" s="114"/>
      <c r="T101" s="114"/>
      <c r="U101" s="114"/>
      <c r="V101" s="30">
        <v>2</v>
      </c>
      <c r="W101" s="31" t="s">
        <v>76</v>
      </c>
      <c r="X101" s="115">
        <v>0.46</v>
      </c>
      <c r="Y101" s="85">
        <f t="shared" si="22"/>
        <v>0.92</v>
      </c>
      <c r="Z101" s="85">
        <f t="shared" si="23"/>
        <v>1.0304000000000002</v>
      </c>
      <c r="AA101" s="122"/>
      <c r="AB101" s="31" t="s">
        <v>65</v>
      </c>
      <c r="AC101" s="31"/>
      <c r="AD101" s="34"/>
      <c r="AE101" s="504"/>
      <c r="AF101" s="1"/>
    </row>
    <row r="102" spans="1:32" ht="15.75" customHeight="1">
      <c r="A102" s="569"/>
      <c r="B102" s="466" t="s">
        <v>80</v>
      </c>
      <c r="C102" s="445" t="s">
        <v>81</v>
      </c>
      <c r="D102" s="445" t="s">
        <v>116</v>
      </c>
      <c r="E102" s="445" t="s">
        <v>216</v>
      </c>
      <c r="F102" s="453" t="s">
        <v>84</v>
      </c>
      <c r="G102" s="445" t="s">
        <v>51</v>
      </c>
      <c r="H102" s="445" t="s">
        <v>52</v>
      </c>
      <c r="I102" s="445" t="s">
        <v>256</v>
      </c>
      <c r="J102" s="445" t="s">
        <v>257</v>
      </c>
      <c r="K102" s="445" t="s">
        <v>258</v>
      </c>
      <c r="L102" s="496">
        <v>0</v>
      </c>
      <c r="M102" s="496">
        <v>0</v>
      </c>
      <c r="N102" s="445" t="s">
        <v>259</v>
      </c>
      <c r="O102" s="445" t="s">
        <v>260</v>
      </c>
      <c r="P102" s="454" t="s">
        <v>261</v>
      </c>
      <c r="Q102" s="72" t="s">
        <v>151</v>
      </c>
      <c r="R102" s="364" t="s">
        <v>152</v>
      </c>
      <c r="S102" s="35"/>
      <c r="T102" s="36" t="s">
        <v>61</v>
      </c>
      <c r="U102" s="37" t="s">
        <v>62</v>
      </c>
      <c r="V102" s="38"/>
      <c r="W102" s="67"/>
      <c r="X102" s="40"/>
      <c r="Y102" s="86"/>
      <c r="Z102" s="86"/>
      <c r="AA102" s="118">
        <f>SUM(Z103:Z105)</f>
        <v>33.865440000000007</v>
      </c>
      <c r="AB102" s="39"/>
      <c r="AC102" s="41"/>
      <c r="AD102" s="41"/>
      <c r="AE102" s="468" t="s">
        <v>262</v>
      </c>
      <c r="AF102" s="1"/>
    </row>
    <row r="103" spans="1:32" ht="15.75" customHeight="1">
      <c r="A103" s="569"/>
      <c r="B103" s="418"/>
      <c r="C103" s="422"/>
      <c r="D103" s="422"/>
      <c r="E103" s="422"/>
      <c r="F103" s="422"/>
      <c r="G103" s="422"/>
      <c r="H103" s="422"/>
      <c r="I103" s="422"/>
      <c r="J103" s="422"/>
      <c r="K103" s="422"/>
      <c r="L103" s="431"/>
      <c r="M103" s="431"/>
      <c r="N103" s="422"/>
      <c r="O103" s="422"/>
      <c r="P103" s="449"/>
      <c r="Q103" s="24"/>
      <c r="R103" s="358" t="s">
        <v>263</v>
      </c>
      <c r="S103" s="42"/>
      <c r="T103" s="42"/>
      <c r="U103" s="42"/>
      <c r="V103" s="25">
        <v>1</v>
      </c>
      <c r="W103" s="26" t="s">
        <v>64</v>
      </c>
      <c r="X103" s="110">
        <v>10.079000000000001</v>
      </c>
      <c r="Y103" s="87">
        <f t="shared" ref="Y103:Y105" si="24">+X103*V103</f>
        <v>10.079000000000001</v>
      </c>
      <c r="Z103" s="87">
        <f t="shared" ref="Z103:Z105" si="25">+Y103*1.12</f>
        <v>11.288480000000002</v>
      </c>
      <c r="AA103" s="27"/>
      <c r="AB103" s="26" t="s">
        <v>65</v>
      </c>
      <c r="AC103" s="28"/>
      <c r="AD103" s="28"/>
      <c r="AE103" s="469"/>
      <c r="AF103" s="1"/>
    </row>
    <row r="104" spans="1:32" ht="15.75" customHeight="1">
      <c r="A104" s="569"/>
      <c r="B104" s="418"/>
      <c r="C104" s="422"/>
      <c r="D104" s="422"/>
      <c r="E104" s="422"/>
      <c r="F104" s="422"/>
      <c r="G104" s="422"/>
      <c r="H104" s="422"/>
      <c r="I104" s="422"/>
      <c r="J104" s="422"/>
      <c r="K104" s="422"/>
      <c r="L104" s="431"/>
      <c r="M104" s="431"/>
      <c r="N104" s="422"/>
      <c r="O104" s="422"/>
      <c r="P104" s="449"/>
      <c r="Q104" s="24"/>
      <c r="R104" s="358" t="s">
        <v>264</v>
      </c>
      <c r="S104" s="42"/>
      <c r="T104" s="42"/>
      <c r="U104" s="42"/>
      <c r="V104" s="25">
        <v>1</v>
      </c>
      <c r="W104" s="26" t="s">
        <v>64</v>
      </c>
      <c r="X104" s="110">
        <v>10.079000000000001</v>
      </c>
      <c r="Y104" s="87">
        <f t="shared" si="24"/>
        <v>10.079000000000001</v>
      </c>
      <c r="Z104" s="87">
        <f t="shared" si="25"/>
        <v>11.288480000000002</v>
      </c>
      <c r="AA104" s="27"/>
      <c r="AB104" s="26" t="s">
        <v>65</v>
      </c>
      <c r="AC104" s="28"/>
      <c r="AD104" s="28"/>
      <c r="AE104" s="469"/>
      <c r="AF104" s="1"/>
    </row>
    <row r="105" spans="1:32" ht="15.75" customHeight="1">
      <c r="A105" s="569"/>
      <c r="B105" s="418"/>
      <c r="C105" s="422"/>
      <c r="D105" s="422"/>
      <c r="E105" s="422"/>
      <c r="F105" s="422"/>
      <c r="G105" s="422"/>
      <c r="H105" s="422"/>
      <c r="I105" s="422"/>
      <c r="J105" s="422"/>
      <c r="K105" s="422"/>
      <c r="L105" s="431"/>
      <c r="M105" s="431"/>
      <c r="N105" s="422"/>
      <c r="O105" s="422"/>
      <c r="P105" s="449"/>
      <c r="Q105" s="24"/>
      <c r="R105" s="358" t="s">
        <v>265</v>
      </c>
      <c r="S105" s="42"/>
      <c r="T105" s="42"/>
      <c r="U105" s="42"/>
      <c r="V105" s="25">
        <v>1</v>
      </c>
      <c r="W105" s="26" t="s">
        <v>64</v>
      </c>
      <c r="X105" s="110">
        <v>10.079000000000001</v>
      </c>
      <c r="Y105" s="87">
        <f t="shared" si="24"/>
        <v>10.079000000000001</v>
      </c>
      <c r="Z105" s="87">
        <f t="shared" si="25"/>
        <v>11.288480000000002</v>
      </c>
      <c r="AA105" s="27"/>
      <c r="AB105" s="26" t="s">
        <v>65</v>
      </c>
      <c r="AC105" s="28"/>
      <c r="AD105" s="28"/>
      <c r="AE105" s="469"/>
      <c r="AF105" s="1"/>
    </row>
    <row r="106" spans="1:32" ht="15.75" customHeight="1">
      <c r="A106" s="570"/>
      <c r="B106" s="418"/>
      <c r="C106" s="422"/>
      <c r="D106" s="422"/>
      <c r="E106" s="422"/>
      <c r="F106" s="422"/>
      <c r="G106" s="422"/>
      <c r="H106" s="422"/>
      <c r="I106" s="422"/>
      <c r="J106" s="422"/>
      <c r="K106" s="422"/>
      <c r="L106" s="431"/>
      <c r="M106" s="431"/>
      <c r="N106" s="422"/>
      <c r="O106" s="422"/>
      <c r="P106" s="449"/>
      <c r="Q106" s="24" t="s">
        <v>59</v>
      </c>
      <c r="R106" s="371" t="s">
        <v>60</v>
      </c>
      <c r="S106" s="74"/>
      <c r="T106" s="75" t="s">
        <v>61</v>
      </c>
      <c r="U106" s="76" t="s">
        <v>62</v>
      </c>
      <c r="V106" s="25"/>
      <c r="W106" s="77"/>
      <c r="X106" s="97"/>
      <c r="Y106" s="87"/>
      <c r="Z106" s="87"/>
      <c r="AA106" s="123">
        <f>SUM(Z107:Z109)</f>
        <v>2.5312000000000001</v>
      </c>
      <c r="AB106" s="26"/>
      <c r="AC106" s="28"/>
      <c r="AD106" s="28"/>
      <c r="AE106" s="469"/>
      <c r="AF106" s="1"/>
    </row>
    <row r="107" spans="1:32" ht="15.75" customHeight="1">
      <c r="A107" s="569" t="s">
        <v>215</v>
      </c>
      <c r="B107" s="418"/>
      <c r="C107" s="422"/>
      <c r="D107" s="422"/>
      <c r="E107" s="422"/>
      <c r="F107" s="422"/>
      <c r="G107" s="422"/>
      <c r="H107" s="422"/>
      <c r="I107" s="422"/>
      <c r="J107" s="422"/>
      <c r="K107" s="422"/>
      <c r="L107" s="431"/>
      <c r="M107" s="431"/>
      <c r="N107" s="422"/>
      <c r="O107" s="422"/>
      <c r="P107" s="449"/>
      <c r="Q107" s="24"/>
      <c r="R107" s="358" t="s">
        <v>73</v>
      </c>
      <c r="S107" s="42"/>
      <c r="T107" s="42"/>
      <c r="U107" s="42"/>
      <c r="V107" s="25">
        <v>1</v>
      </c>
      <c r="W107" s="26" t="s">
        <v>64</v>
      </c>
      <c r="X107" s="110">
        <v>0.18</v>
      </c>
      <c r="Y107" s="87">
        <f t="shared" ref="Y107:Y109" si="26">+X107*V107</f>
        <v>0.18</v>
      </c>
      <c r="Z107" s="87">
        <f t="shared" ref="Z107:Z109" si="27">+Y107*1.12</f>
        <v>0.2016</v>
      </c>
      <c r="AA107" s="27"/>
      <c r="AB107" s="26" t="s">
        <v>65</v>
      </c>
      <c r="AC107" s="28"/>
      <c r="AD107" s="28"/>
      <c r="AE107" s="469"/>
      <c r="AF107" s="1"/>
    </row>
    <row r="108" spans="1:32" ht="15.75" customHeight="1">
      <c r="A108" s="569"/>
      <c r="B108" s="418"/>
      <c r="C108" s="422"/>
      <c r="D108" s="422"/>
      <c r="E108" s="422"/>
      <c r="F108" s="422"/>
      <c r="G108" s="422"/>
      <c r="H108" s="422"/>
      <c r="I108" s="422"/>
      <c r="J108" s="422"/>
      <c r="K108" s="422"/>
      <c r="L108" s="431"/>
      <c r="M108" s="431"/>
      <c r="N108" s="422"/>
      <c r="O108" s="422"/>
      <c r="P108" s="449"/>
      <c r="Q108" s="24"/>
      <c r="R108" s="358" t="s">
        <v>232</v>
      </c>
      <c r="S108" s="42"/>
      <c r="T108" s="42"/>
      <c r="U108" s="42"/>
      <c r="V108" s="25">
        <v>2</v>
      </c>
      <c r="W108" s="26" t="s">
        <v>64</v>
      </c>
      <c r="X108" s="110">
        <v>0.81</v>
      </c>
      <c r="Y108" s="87">
        <f t="shared" si="26"/>
        <v>1.62</v>
      </c>
      <c r="Z108" s="87">
        <f t="shared" si="27"/>
        <v>1.8144000000000002</v>
      </c>
      <c r="AA108" s="27"/>
      <c r="AB108" s="26" t="s">
        <v>65</v>
      </c>
      <c r="AC108" s="28"/>
      <c r="AD108" s="28"/>
      <c r="AE108" s="469"/>
      <c r="AF108" s="1"/>
    </row>
    <row r="109" spans="1:32" ht="15.75" customHeight="1">
      <c r="A109" s="569"/>
      <c r="B109" s="419"/>
      <c r="C109" s="423"/>
      <c r="D109" s="423"/>
      <c r="E109" s="423"/>
      <c r="F109" s="423"/>
      <c r="G109" s="423"/>
      <c r="H109" s="423"/>
      <c r="I109" s="423"/>
      <c r="J109" s="423"/>
      <c r="K109" s="423"/>
      <c r="L109" s="447"/>
      <c r="M109" s="447"/>
      <c r="N109" s="423"/>
      <c r="O109" s="423"/>
      <c r="P109" s="450"/>
      <c r="Q109" s="43"/>
      <c r="R109" s="365" t="s">
        <v>266</v>
      </c>
      <c r="S109" s="125"/>
      <c r="T109" s="125"/>
      <c r="U109" s="125"/>
      <c r="V109" s="44">
        <v>1</v>
      </c>
      <c r="W109" s="45" t="s">
        <v>76</v>
      </c>
      <c r="X109" s="119">
        <v>0.46</v>
      </c>
      <c r="Y109" s="88">
        <f t="shared" si="26"/>
        <v>0.46</v>
      </c>
      <c r="Z109" s="88">
        <f t="shared" si="27"/>
        <v>0.5152000000000001</v>
      </c>
      <c r="AA109" s="124"/>
      <c r="AB109" s="45" t="s">
        <v>65</v>
      </c>
      <c r="AC109" s="48"/>
      <c r="AD109" s="48"/>
      <c r="AE109" s="470"/>
      <c r="AF109" s="1"/>
    </row>
    <row r="110" spans="1:32" ht="15.75" customHeight="1">
      <c r="A110" s="569"/>
      <c r="B110" s="417" t="s">
        <v>46</v>
      </c>
      <c r="C110" s="427" t="s">
        <v>47</v>
      </c>
      <c r="D110" s="427" t="s">
        <v>97</v>
      </c>
      <c r="E110" s="427" t="s">
        <v>130</v>
      </c>
      <c r="F110" s="452" t="s">
        <v>50</v>
      </c>
      <c r="G110" s="427" t="s">
        <v>267</v>
      </c>
      <c r="H110" s="427" t="s">
        <v>131</v>
      </c>
      <c r="I110" s="427" t="s">
        <v>268</v>
      </c>
      <c r="J110" s="427" t="s">
        <v>269</v>
      </c>
      <c r="K110" s="427" t="s">
        <v>270</v>
      </c>
      <c r="L110" s="495">
        <v>6</v>
      </c>
      <c r="M110" s="495">
        <v>6</v>
      </c>
      <c r="N110" s="427" t="s">
        <v>271</v>
      </c>
      <c r="O110" s="427" t="s">
        <v>272</v>
      </c>
      <c r="P110" s="456" t="s">
        <v>273</v>
      </c>
      <c r="Q110" s="16" t="s">
        <v>59</v>
      </c>
      <c r="R110" s="363" t="s">
        <v>60</v>
      </c>
      <c r="S110" s="18"/>
      <c r="T110" s="19" t="s">
        <v>61</v>
      </c>
      <c r="U110" s="20" t="s">
        <v>62</v>
      </c>
      <c r="V110" s="21"/>
      <c r="W110" s="120"/>
      <c r="X110" s="92"/>
      <c r="Y110" s="81"/>
      <c r="Z110" s="81"/>
      <c r="AA110" s="108">
        <f>SUM(Z111:Z113)</f>
        <v>1.3552000000000002</v>
      </c>
      <c r="AB110" s="22"/>
      <c r="AC110" s="54"/>
      <c r="AD110" s="54"/>
      <c r="AE110" s="503"/>
      <c r="AF110" s="1"/>
    </row>
    <row r="111" spans="1:32" ht="15.75" customHeight="1">
      <c r="A111" s="569"/>
      <c r="B111" s="418"/>
      <c r="C111" s="422"/>
      <c r="D111" s="422"/>
      <c r="E111" s="422"/>
      <c r="F111" s="422"/>
      <c r="G111" s="422"/>
      <c r="H111" s="422"/>
      <c r="I111" s="422"/>
      <c r="J111" s="422"/>
      <c r="K111" s="422"/>
      <c r="L111" s="431"/>
      <c r="M111" s="431"/>
      <c r="N111" s="422"/>
      <c r="O111" s="422"/>
      <c r="P111" s="449"/>
      <c r="Q111" s="24"/>
      <c r="R111" s="358" t="s">
        <v>274</v>
      </c>
      <c r="S111" s="42"/>
      <c r="T111" s="42"/>
      <c r="U111" s="42"/>
      <c r="V111" s="25">
        <v>1</v>
      </c>
      <c r="W111" s="26" t="s">
        <v>64</v>
      </c>
      <c r="X111" s="110">
        <v>0.35</v>
      </c>
      <c r="Y111" s="87">
        <f t="shared" ref="Y111:Y113" si="28">+X111*V111</f>
        <v>0.35</v>
      </c>
      <c r="Z111" s="87">
        <f t="shared" ref="Z111:Z113" si="29">+Y111*1.12</f>
        <v>0.39200000000000002</v>
      </c>
      <c r="AA111" s="27"/>
      <c r="AB111" s="26" t="s">
        <v>65</v>
      </c>
      <c r="AC111" s="28"/>
      <c r="AD111" s="28"/>
      <c r="AE111" s="469"/>
      <c r="AF111" s="1"/>
    </row>
    <row r="112" spans="1:32" ht="15.75" customHeight="1">
      <c r="A112" s="569"/>
      <c r="B112" s="418"/>
      <c r="C112" s="422"/>
      <c r="D112" s="422"/>
      <c r="E112" s="422"/>
      <c r="F112" s="422"/>
      <c r="G112" s="422"/>
      <c r="H112" s="422"/>
      <c r="I112" s="422"/>
      <c r="J112" s="422"/>
      <c r="K112" s="422"/>
      <c r="L112" s="431"/>
      <c r="M112" s="431"/>
      <c r="N112" s="422"/>
      <c r="O112" s="422"/>
      <c r="P112" s="449"/>
      <c r="Q112" s="24"/>
      <c r="R112" s="358" t="s">
        <v>275</v>
      </c>
      <c r="S112" s="42"/>
      <c r="T112" s="42"/>
      <c r="U112" s="42"/>
      <c r="V112" s="25">
        <v>2</v>
      </c>
      <c r="W112" s="26" t="s">
        <v>64</v>
      </c>
      <c r="X112" s="110">
        <v>0.34</v>
      </c>
      <c r="Y112" s="87">
        <f t="shared" si="28"/>
        <v>0.68</v>
      </c>
      <c r="Z112" s="87">
        <f t="shared" si="29"/>
        <v>0.76160000000000017</v>
      </c>
      <c r="AA112" s="27"/>
      <c r="AB112" s="26" t="s">
        <v>65</v>
      </c>
      <c r="AC112" s="28"/>
      <c r="AD112" s="28"/>
      <c r="AE112" s="469"/>
      <c r="AF112" s="1"/>
    </row>
    <row r="113" spans="1:32" ht="15.75" customHeight="1">
      <c r="A113" s="569"/>
      <c r="B113" s="418"/>
      <c r="C113" s="422"/>
      <c r="D113" s="422"/>
      <c r="E113" s="422"/>
      <c r="F113" s="422"/>
      <c r="G113" s="422"/>
      <c r="H113" s="422"/>
      <c r="I113" s="422"/>
      <c r="J113" s="422"/>
      <c r="K113" s="422"/>
      <c r="L113" s="431"/>
      <c r="M113" s="431"/>
      <c r="N113" s="422"/>
      <c r="O113" s="422"/>
      <c r="P113" s="449"/>
      <c r="Q113" s="24"/>
      <c r="R113" s="358" t="s">
        <v>73</v>
      </c>
      <c r="S113" s="42"/>
      <c r="T113" s="42"/>
      <c r="U113" s="42"/>
      <c r="V113" s="25">
        <v>1</v>
      </c>
      <c r="W113" s="26" t="s">
        <v>64</v>
      </c>
      <c r="X113" s="110">
        <v>0.18</v>
      </c>
      <c r="Y113" s="87">
        <f t="shared" si="28"/>
        <v>0.18</v>
      </c>
      <c r="Z113" s="87">
        <f t="shared" si="29"/>
        <v>0.2016</v>
      </c>
      <c r="AA113" s="27"/>
      <c r="AB113" s="26" t="s">
        <v>65</v>
      </c>
      <c r="AC113" s="28"/>
      <c r="AD113" s="28"/>
      <c r="AE113" s="469"/>
      <c r="AF113" s="1"/>
    </row>
    <row r="114" spans="1:32" ht="15.75" customHeight="1">
      <c r="A114" s="569"/>
      <c r="B114" s="420"/>
      <c r="C114" s="425"/>
      <c r="D114" s="425"/>
      <c r="E114" s="425"/>
      <c r="F114" s="425"/>
      <c r="G114" s="425"/>
      <c r="H114" s="425"/>
      <c r="I114" s="425"/>
      <c r="J114" s="425"/>
      <c r="K114" s="425"/>
      <c r="L114" s="432"/>
      <c r="M114" s="432"/>
      <c r="N114" s="425"/>
      <c r="O114" s="425"/>
      <c r="P114" s="458"/>
      <c r="Q114" s="29"/>
      <c r="R114" s="360"/>
      <c r="S114" s="114"/>
      <c r="T114" s="114"/>
      <c r="U114" s="114"/>
      <c r="V114" s="30"/>
      <c r="W114" s="31"/>
      <c r="X114" s="32"/>
      <c r="Y114" s="85"/>
      <c r="Z114" s="85"/>
      <c r="AA114" s="33"/>
      <c r="AB114" s="31"/>
      <c r="AC114" s="34"/>
      <c r="AD114" s="34"/>
      <c r="AE114" s="504"/>
      <c r="AF114" s="1"/>
    </row>
    <row r="115" spans="1:32" ht="15.75" customHeight="1">
      <c r="A115" s="569"/>
      <c r="B115" s="466" t="s">
        <v>80</v>
      </c>
      <c r="C115" s="445" t="s">
        <v>81</v>
      </c>
      <c r="D115" s="445" t="s">
        <v>276</v>
      </c>
      <c r="E115" s="445" t="s">
        <v>277</v>
      </c>
      <c r="F115" s="453" t="s">
        <v>84</v>
      </c>
      <c r="G115" s="445" t="s">
        <v>118</v>
      </c>
      <c r="H115" s="445" t="s">
        <v>85</v>
      </c>
      <c r="I115" s="445" t="s">
        <v>278</v>
      </c>
      <c r="J115" s="445" t="s">
        <v>279</v>
      </c>
      <c r="K115" s="445" t="s">
        <v>280</v>
      </c>
      <c r="L115" s="496">
        <v>1</v>
      </c>
      <c r="M115" s="496">
        <v>1</v>
      </c>
      <c r="N115" s="445" t="s">
        <v>281</v>
      </c>
      <c r="O115" s="445" t="s">
        <v>282</v>
      </c>
      <c r="P115" s="454" t="s">
        <v>273</v>
      </c>
      <c r="Q115" s="72" t="s">
        <v>59</v>
      </c>
      <c r="R115" s="364" t="s">
        <v>60</v>
      </c>
      <c r="S115" s="35"/>
      <c r="T115" s="36" t="s">
        <v>61</v>
      </c>
      <c r="U115" s="37" t="s">
        <v>62</v>
      </c>
      <c r="V115" s="38"/>
      <c r="W115" s="67"/>
      <c r="X115" s="40"/>
      <c r="Y115" s="86"/>
      <c r="Z115" s="86"/>
      <c r="AA115" s="118">
        <f>SUM(Z116:Z119)</f>
        <v>2.3856000000000002</v>
      </c>
      <c r="AB115" s="39"/>
      <c r="AC115" s="41"/>
      <c r="AD115" s="41"/>
      <c r="AE115" s="468" t="s">
        <v>283</v>
      </c>
      <c r="AF115" s="1"/>
    </row>
    <row r="116" spans="1:32" ht="15.75" customHeight="1">
      <c r="A116" s="569"/>
      <c r="B116" s="418"/>
      <c r="C116" s="422"/>
      <c r="D116" s="422"/>
      <c r="E116" s="422"/>
      <c r="F116" s="422"/>
      <c r="G116" s="422"/>
      <c r="H116" s="422"/>
      <c r="I116" s="422"/>
      <c r="J116" s="422"/>
      <c r="K116" s="422"/>
      <c r="L116" s="431"/>
      <c r="M116" s="431"/>
      <c r="N116" s="422"/>
      <c r="O116" s="422"/>
      <c r="P116" s="449"/>
      <c r="Q116" s="24"/>
      <c r="R116" s="358" t="s">
        <v>284</v>
      </c>
      <c r="S116" s="42"/>
      <c r="T116" s="42"/>
      <c r="U116" s="42"/>
      <c r="V116" s="25">
        <v>2</v>
      </c>
      <c r="W116" s="26" t="s">
        <v>64</v>
      </c>
      <c r="X116" s="110">
        <v>0.34</v>
      </c>
      <c r="Y116" s="87">
        <f t="shared" ref="Y116:Y119" si="30">+X116*V116</f>
        <v>0.68</v>
      </c>
      <c r="Z116" s="87">
        <f t="shared" ref="Z116:Z119" si="31">+Y116*1.12</f>
        <v>0.76160000000000017</v>
      </c>
      <c r="AA116" s="27"/>
      <c r="AB116" s="26" t="s">
        <v>65</v>
      </c>
      <c r="AC116" s="28"/>
      <c r="AD116" s="28"/>
      <c r="AE116" s="469"/>
      <c r="AF116" s="1"/>
    </row>
    <row r="117" spans="1:32" ht="15.75" customHeight="1">
      <c r="A117" s="569"/>
      <c r="B117" s="418"/>
      <c r="C117" s="422"/>
      <c r="D117" s="422"/>
      <c r="E117" s="422"/>
      <c r="F117" s="422"/>
      <c r="G117" s="422"/>
      <c r="H117" s="422"/>
      <c r="I117" s="422"/>
      <c r="J117" s="422"/>
      <c r="K117" s="422"/>
      <c r="L117" s="431"/>
      <c r="M117" s="431"/>
      <c r="N117" s="422"/>
      <c r="O117" s="422"/>
      <c r="P117" s="449"/>
      <c r="Q117" s="24"/>
      <c r="R117" s="358" t="s">
        <v>232</v>
      </c>
      <c r="S117" s="42"/>
      <c r="T117" s="42"/>
      <c r="U117" s="42"/>
      <c r="V117" s="25">
        <v>1</v>
      </c>
      <c r="W117" s="26" t="s">
        <v>64</v>
      </c>
      <c r="X117" s="110">
        <v>0.81</v>
      </c>
      <c r="Y117" s="87">
        <f t="shared" si="30"/>
        <v>0.81</v>
      </c>
      <c r="Z117" s="87">
        <f t="shared" si="31"/>
        <v>0.90720000000000012</v>
      </c>
      <c r="AA117" s="27"/>
      <c r="AB117" s="26" t="s">
        <v>65</v>
      </c>
      <c r="AC117" s="28"/>
      <c r="AD117" s="28"/>
      <c r="AE117" s="469"/>
      <c r="AF117" s="1"/>
    </row>
    <row r="118" spans="1:32" ht="15.75" customHeight="1">
      <c r="A118" s="569"/>
      <c r="B118" s="418"/>
      <c r="C118" s="422"/>
      <c r="D118" s="422"/>
      <c r="E118" s="422"/>
      <c r="F118" s="422"/>
      <c r="G118" s="422"/>
      <c r="H118" s="422"/>
      <c r="I118" s="422"/>
      <c r="J118" s="422"/>
      <c r="K118" s="422"/>
      <c r="L118" s="431"/>
      <c r="M118" s="431"/>
      <c r="N118" s="422"/>
      <c r="O118" s="422"/>
      <c r="P118" s="449"/>
      <c r="Q118" s="24"/>
      <c r="R118" s="358" t="s">
        <v>73</v>
      </c>
      <c r="S118" s="42"/>
      <c r="T118" s="42"/>
      <c r="U118" s="42"/>
      <c r="V118" s="25">
        <v>1</v>
      </c>
      <c r="W118" s="26" t="s">
        <v>64</v>
      </c>
      <c r="X118" s="110">
        <v>0.18</v>
      </c>
      <c r="Y118" s="87">
        <f t="shared" si="30"/>
        <v>0.18</v>
      </c>
      <c r="Z118" s="87">
        <f t="shared" si="31"/>
        <v>0.2016</v>
      </c>
      <c r="AA118" s="27"/>
      <c r="AB118" s="26" t="s">
        <v>65</v>
      </c>
      <c r="AC118" s="28"/>
      <c r="AD118" s="28"/>
      <c r="AE118" s="469"/>
      <c r="AF118" s="1"/>
    </row>
    <row r="119" spans="1:32" ht="15.75" customHeight="1">
      <c r="A119" s="569"/>
      <c r="B119" s="419"/>
      <c r="C119" s="423"/>
      <c r="D119" s="423"/>
      <c r="E119" s="423"/>
      <c r="F119" s="423"/>
      <c r="G119" s="423"/>
      <c r="H119" s="423"/>
      <c r="I119" s="423"/>
      <c r="J119" s="423"/>
      <c r="K119" s="423"/>
      <c r="L119" s="447"/>
      <c r="M119" s="447"/>
      <c r="N119" s="423"/>
      <c r="O119" s="423"/>
      <c r="P119" s="450"/>
      <c r="Q119" s="43"/>
      <c r="R119" s="365" t="s">
        <v>285</v>
      </c>
      <c r="S119" s="125"/>
      <c r="T119" s="125"/>
      <c r="U119" s="125"/>
      <c r="V119" s="44">
        <v>1</v>
      </c>
      <c r="W119" s="45" t="s">
        <v>76</v>
      </c>
      <c r="X119" s="119">
        <v>0.46</v>
      </c>
      <c r="Y119" s="88">
        <f t="shared" si="30"/>
        <v>0.46</v>
      </c>
      <c r="Z119" s="88">
        <f t="shared" si="31"/>
        <v>0.5152000000000001</v>
      </c>
      <c r="AA119" s="47"/>
      <c r="AB119" s="45" t="s">
        <v>65</v>
      </c>
      <c r="AC119" s="48"/>
      <c r="AD119" s="48"/>
      <c r="AE119" s="470"/>
      <c r="AF119" s="1"/>
    </row>
    <row r="120" spans="1:32" ht="15.75" customHeight="1">
      <c r="A120" s="569"/>
      <c r="B120" s="417" t="s">
        <v>46</v>
      </c>
      <c r="C120" s="427" t="s">
        <v>47</v>
      </c>
      <c r="D120" s="427" t="s">
        <v>48</v>
      </c>
      <c r="E120" s="427" t="s">
        <v>158</v>
      </c>
      <c r="F120" s="452" t="s">
        <v>50</v>
      </c>
      <c r="G120" s="427" t="s">
        <v>286</v>
      </c>
      <c r="H120" s="427" t="s">
        <v>85</v>
      </c>
      <c r="I120" s="427" t="s">
        <v>287</v>
      </c>
      <c r="J120" s="427" t="s">
        <v>288</v>
      </c>
      <c r="K120" s="427" t="s">
        <v>289</v>
      </c>
      <c r="L120" s="495">
        <v>0</v>
      </c>
      <c r="M120" s="495">
        <v>2</v>
      </c>
      <c r="N120" s="427" t="s">
        <v>290</v>
      </c>
      <c r="O120" s="427" t="s">
        <v>291</v>
      </c>
      <c r="P120" s="456" t="s">
        <v>292</v>
      </c>
      <c r="Q120" s="16" t="s">
        <v>59</v>
      </c>
      <c r="R120" s="363" t="s">
        <v>60</v>
      </c>
      <c r="S120" s="18"/>
      <c r="T120" s="19" t="s">
        <v>61</v>
      </c>
      <c r="U120" s="20" t="s">
        <v>62</v>
      </c>
      <c r="V120" s="21"/>
      <c r="W120" s="120"/>
      <c r="X120" s="92"/>
      <c r="Y120" s="81"/>
      <c r="Z120" s="81"/>
      <c r="AA120" s="108">
        <f>SUM(Z121:Z123)</f>
        <v>2.5760000000000005</v>
      </c>
      <c r="AB120" s="22"/>
      <c r="AC120" s="22"/>
      <c r="AD120" s="22"/>
      <c r="AE120" s="503" t="s">
        <v>293</v>
      </c>
      <c r="AF120" s="1"/>
    </row>
    <row r="121" spans="1:32" ht="15.75" customHeight="1">
      <c r="A121" s="569"/>
      <c r="B121" s="418"/>
      <c r="C121" s="422"/>
      <c r="D121" s="422"/>
      <c r="E121" s="422"/>
      <c r="F121" s="422"/>
      <c r="G121" s="422"/>
      <c r="H121" s="422"/>
      <c r="I121" s="422"/>
      <c r="J121" s="422"/>
      <c r="K121" s="422"/>
      <c r="L121" s="431"/>
      <c r="M121" s="431"/>
      <c r="N121" s="422"/>
      <c r="O121" s="422"/>
      <c r="P121" s="449"/>
      <c r="Q121" s="24"/>
      <c r="R121" s="358" t="s">
        <v>294</v>
      </c>
      <c r="S121" s="42"/>
      <c r="T121" s="42"/>
      <c r="U121" s="42"/>
      <c r="V121" s="25">
        <v>2</v>
      </c>
      <c r="W121" s="26" t="s">
        <v>64</v>
      </c>
      <c r="X121" s="110">
        <v>0.34</v>
      </c>
      <c r="Y121" s="87">
        <f t="shared" ref="Y121:Y123" si="32">+X121*V121</f>
        <v>0.68</v>
      </c>
      <c r="Z121" s="87">
        <f t="shared" ref="Z121:Z123" si="33">+Y121*1.12</f>
        <v>0.76160000000000017</v>
      </c>
      <c r="AA121" s="27"/>
      <c r="AB121" s="26" t="s">
        <v>65</v>
      </c>
      <c r="AC121" s="26"/>
      <c r="AD121" s="26"/>
      <c r="AE121" s="469"/>
      <c r="AF121" s="1"/>
    </row>
    <row r="122" spans="1:32" ht="15.75" customHeight="1">
      <c r="A122" s="569"/>
      <c r="B122" s="418"/>
      <c r="C122" s="422"/>
      <c r="D122" s="422"/>
      <c r="E122" s="422"/>
      <c r="F122" s="422"/>
      <c r="G122" s="422"/>
      <c r="H122" s="422"/>
      <c r="I122" s="422"/>
      <c r="J122" s="422"/>
      <c r="K122" s="422"/>
      <c r="L122" s="431"/>
      <c r="M122" s="431"/>
      <c r="N122" s="422"/>
      <c r="O122" s="422"/>
      <c r="P122" s="449"/>
      <c r="Q122" s="24"/>
      <c r="R122" s="358" t="s">
        <v>66</v>
      </c>
      <c r="S122" s="42"/>
      <c r="T122" s="42"/>
      <c r="U122" s="42"/>
      <c r="V122" s="25">
        <v>1</v>
      </c>
      <c r="W122" s="26" t="s">
        <v>64</v>
      </c>
      <c r="X122" s="110">
        <v>1.37</v>
      </c>
      <c r="Y122" s="87">
        <f t="shared" si="32"/>
        <v>1.37</v>
      </c>
      <c r="Z122" s="87">
        <f t="shared" si="33"/>
        <v>1.5344000000000002</v>
      </c>
      <c r="AA122" s="27"/>
      <c r="AB122" s="26" t="s">
        <v>65</v>
      </c>
      <c r="AC122" s="26"/>
      <c r="AD122" s="28"/>
      <c r="AE122" s="469"/>
      <c r="AF122" s="1"/>
    </row>
    <row r="123" spans="1:32" ht="15.75" customHeight="1">
      <c r="A123" s="569"/>
      <c r="B123" s="418"/>
      <c r="C123" s="422"/>
      <c r="D123" s="422"/>
      <c r="E123" s="422"/>
      <c r="F123" s="422"/>
      <c r="G123" s="422"/>
      <c r="H123" s="422"/>
      <c r="I123" s="422"/>
      <c r="J123" s="422"/>
      <c r="K123" s="422"/>
      <c r="L123" s="431"/>
      <c r="M123" s="431"/>
      <c r="N123" s="422"/>
      <c r="O123" s="422"/>
      <c r="P123" s="449"/>
      <c r="Q123" s="24"/>
      <c r="R123" s="358" t="s">
        <v>295</v>
      </c>
      <c r="S123" s="42"/>
      <c r="T123" s="42"/>
      <c r="U123" s="42"/>
      <c r="V123" s="25">
        <v>1</v>
      </c>
      <c r="W123" s="26" t="s">
        <v>76</v>
      </c>
      <c r="X123" s="110">
        <v>0.25</v>
      </c>
      <c r="Y123" s="87">
        <f t="shared" si="32"/>
        <v>0.25</v>
      </c>
      <c r="Z123" s="87">
        <f t="shared" si="33"/>
        <v>0.28000000000000003</v>
      </c>
      <c r="AA123" s="27"/>
      <c r="AB123" s="26" t="s">
        <v>65</v>
      </c>
      <c r="AC123" s="26"/>
      <c r="AD123" s="28"/>
      <c r="AE123" s="469"/>
      <c r="AF123" s="1"/>
    </row>
    <row r="124" spans="1:32" ht="15.75" customHeight="1">
      <c r="A124" s="569"/>
      <c r="B124" s="420"/>
      <c r="C124" s="425"/>
      <c r="D124" s="425"/>
      <c r="E124" s="425"/>
      <c r="F124" s="425"/>
      <c r="G124" s="425"/>
      <c r="H124" s="425"/>
      <c r="I124" s="425"/>
      <c r="J124" s="425"/>
      <c r="K124" s="425"/>
      <c r="L124" s="432"/>
      <c r="M124" s="432"/>
      <c r="N124" s="425"/>
      <c r="O124" s="425"/>
      <c r="P124" s="458"/>
      <c r="Q124" s="29"/>
      <c r="R124" s="360"/>
      <c r="S124" s="114"/>
      <c r="T124" s="114"/>
      <c r="U124" s="114"/>
      <c r="V124" s="30"/>
      <c r="W124" s="31"/>
      <c r="X124" s="32"/>
      <c r="Y124" s="85"/>
      <c r="Z124" s="85"/>
      <c r="AA124" s="33"/>
      <c r="AB124" s="31"/>
      <c r="AC124" s="31"/>
      <c r="AD124" s="34"/>
      <c r="AE124" s="504"/>
      <c r="AF124" s="1"/>
    </row>
    <row r="125" spans="1:32" ht="15.75" customHeight="1">
      <c r="A125" s="569"/>
      <c r="B125" s="466" t="s">
        <v>80</v>
      </c>
      <c r="C125" s="445" t="s">
        <v>81</v>
      </c>
      <c r="D125" s="445" t="s">
        <v>116</v>
      </c>
      <c r="E125" s="445" t="s">
        <v>216</v>
      </c>
      <c r="F125" s="453" t="s">
        <v>84</v>
      </c>
      <c r="G125" s="445" t="s">
        <v>118</v>
      </c>
      <c r="H125" s="445" t="s">
        <v>52</v>
      </c>
      <c r="I125" s="445" t="s">
        <v>296</v>
      </c>
      <c r="J125" s="445" t="s">
        <v>297</v>
      </c>
      <c r="K125" s="445" t="s">
        <v>298</v>
      </c>
      <c r="L125" s="496">
        <v>6</v>
      </c>
      <c r="M125" s="496">
        <v>6</v>
      </c>
      <c r="N125" s="445" t="s">
        <v>299</v>
      </c>
      <c r="O125" s="445" t="s">
        <v>300</v>
      </c>
      <c r="P125" s="454" t="s">
        <v>301</v>
      </c>
      <c r="Q125" s="72" t="s">
        <v>59</v>
      </c>
      <c r="R125" s="364" t="s">
        <v>60</v>
      </c>
      <c r="S125" s="35"/>
      <c r="T125" s="36" t="s">
        <v>61</v>
      </c>
      <c r="U125" s="37" t="s">
        <v>62</v>
      </c>
      <c r="V125" s="38"/>
      <c r="W125" s="67"/>
      <c r="X125" s="40"/>
      <c r="Y125" s="86"/>
      <c r="Z125" s="86"/>
      <c r="AA125" s="118">
        <f>SUM(Z126:Z128)</f>
        <v>2.5200000000000005</v>
      </c>
      <c r="AB125" s="39"/>
      <c r="AC125" s="41"/>
      <c r="AD125" s="41"/>
      <c r="AE125" s="468"/>
      <c r="AF125" s="1"/>
    </row>
    <row r="126" spans="1:32" ht="15.75" customHeight="1">
      <c r="A126" s="569"/>
      <c r="B126" s="418"/>
      <c r="C126" s="422"/>
      <c r="D126" s="422"/>
      <c r="E126" s="422"/>
      <c r="F126" s="422"/>
      <c r="G126" s="422"/>
      <c r="H126" s="422"/>
      <c r="I126" s="422"/>
      <c r="J126" s="422"/>
      <c r="K126" s="422"/>
      <c r="L126" s="431"/>
      <c r="M126" s="431"/>
      <c r="N126" s="422"/>
      <c r="O126" s="422"/>
      <c r="P126" s="449"/>
      <c r="Q126" s="24"/>
      <c r="R126" s="358" t="s">
        <v>96</v>
      </c>
      <c r="S126" s="42"/>
      <c r="T126" s="42"/>
      <c r="U126" s="42"/>
      <c r="V126" s="25">
        <v>1</v>
      </c>
      <c r="W126" s="26" t="s">
        <v>64</v>
      </c>
      <c r="X126" s="110">
        <v>0.5</v>
      </c>
      <c r="Y126" s="87">
        <f t="shared" ref="Y126:Y128" si="34">+X126*V126</f>
        <v>0.5</v>
      </c>
      <c r="Z126" s="87">
        <f t="shared" ref="Z126:Z128" si="35">+Y126*1.12</f>
        <v>0.56000000000000005</v>
      </c>
      <c r="AA126" s="27"/>
      <c r="AB126" s="26" t="s">
        <v>65</v>
      </c>
      <c r="AC126" s="28"/>
      <c r="AD126" s="28"/>
      <c r="AE126" s="469"/>
      <c r="AF126" s="1"/>
    </row>
    <row r="127" spans="1:32" ht="15.75" customHeight="1">
      <c r="A127" s="569"/>
      <c r="B127" s="418"/>
      <c r="C127" s="422"/>
      <c r="D127" s="422"/>
      <c r="E127" s="422"/>
      <c r="F127" s="422"/>
      <c r="G127" s="422"/>
      <c r="H127" s="422"/>
      <c r="I127" s="422"/>
      <c r="J127" s="422"/>
      <c r="K127" s="422"/>
      <c r="L127" s="431"/>
      <c r="M127" s="431"/>
      <c r="N127" s="422"/>
      <c r="O127" s="422"/>
      <c r="P127" s="449"/>
      <c r="Q127" s="24"/>
      <c r="R127" s="358" t="s">
        <v>74</v>
      </c>
      <c r="S127" s="42"/>
      <c r="T127" s="42"/>
      <c r="U127" s="42"/>
      <c r="V127" s="25">
        <v>1</v>
      </c>
      <c r="W127" s="26" t="s">
        <v>64</v>
      </c>
      <c r="X127" s="110">
        <v>0.73</v>
      </c>
      <c r="Y127" s="87">
        <f t="shared" si="34"/>
        <v>0.73</v>
      </c>
      <c r="Z127" s="87">
        <f t="shared" si="35"/>
        <v>0.8176000000000001</v>
      </c>
      <c r="AA127" s="27"/>
      <c r="AB127" s="26" t="s">
        <v>65</v>
      </c>
      <c r="AC127" s="28"/>
      <c r="AD127" s="28"/>
      <c r="AE127" s="469"/>
      <c r="AF127" s="1"/>
    </row>
    <row r="128" spans="1:32" ht="15.75" customHeight="1">
      <c r="A128" s="569"/>
      <c r="B128" s="418"/>
      <c r="C128" s="422"/>
      <c r="D128" s="422"/>
      <c r="E128" s="422"/>
      <c r="F128" s="422"/>
      <c r="G128" s="422"/>
      <c r="H128" s="422"/>
      <c r="I128" s="422"/>
      <c r="J128" s="422"/>
      <c r="K128" s="422"/>
      <c r="L128" s="431"/>
      <c r="M128" s="431"/>
      <c r="N128" s="422"/>
      <c r="O128" s="422"/>
      <c r="P128" s="449"/>
      <c r="Q128" s="24"/>
      <c r="R128" s="358" t="s">
        <v>302</v>
      </c>
      <c r="S128" s="42"/>
      <c r="T128" s="42"/>
      <c r="U128" s="42"/>
      <c r="V128" s="25">
        <v>3</v>
      </c>
      <c r="W128" s="26" t="s">
        <v>64</v>
      </c>
      <c r="X128" s="110">
        <v>0.34</v>
      </c>
      <c r="Y128" s="87">
        <f t="shared" si="34"/>
        <v>1.02</v>
      </c>
      <c r="Z128" s="87">
        <f t="shared" si="35"/>
        <v>1.1424000000000001</v>
      </c>
      <c r="AA128" s="27"/>
      <c r="AB128" s="26" t="s">
        <v>65</v>
      </c>
      <c r="AC128" s="28"/>
      <c r="AD128" s="28"/>
      <c r="AE128" s="469"/>
      <c r="AF128" s="1"/>
    </row>
    <row r="129" spans="1:32" ht="15.75" customHeight="1">
      <c r="A129" s="569"/>
      <c r="B129" s="419"/>
      <c r="C129" s="423"/>
      <c r="D129" s="423"/>
      <c r="E129" s="423"/>
      <c r="F129" s="423"/>
      <c r="G129" s="423"/>
      <c r="H129" s="423"/>
      <c r="I129" s="423"/>
      <c r="J129" s="423"/>
      <c r="K129" s="423"/>
      <c r="L129" s="447"/>
      <c r="M129" s="447"/>
      <c r="N129" s="423"/>
      <c r="O129" s="423"/>
      <c r="P129" s="450"/>
      <c r="Q129" s="43"/>
      <c r="R129" s="365"/>
      <c r="S129" s="125"/>
      <c r="T129" s="125"/>
      <c r="U129" s="125"/>
      <c r="V129" s="44"/>
      <c r="W129" s="45"/>
      <c r="X129" s="46"/>
      <c r="Y129" s="88"/>
      <c r="Z129" s="88"/>
      <c r="AA129" s="47"/>
      <c r="AB129" s="45"/>
      <c r="AC129" s="48"/>
      <c r="AD129" s="48"/>
      <c r="AE129" s="470"/>
      <c r="AF129" s="1"/>
    </row>
    <row r="130" spans="1:32" ht="15.75" customHeight="1">
      <c r="A130" s="569"/>
      <c r="B130" s="417" t="s">
        <v>80</v>
      </c>
      <c r="C130" s="427" t="s">
        <v>81</v>
      </c>
      <c r="D130" s="427" t="s">
        <v>116</v>
      </c>
      <c r="E130" s="427" t="s">
        <v>216</v>
      </c>
      <c r="F130" s="452" t="s">
        <v>84</v>
      </c>
      <c r="G130" s="427" t="s">
        <v>51</v>
      </c>
      <c r="H130" s="427" t="s">
        <v>52</v>
      </c>
      <c r="I130" s="427" t="s">
        <v>303</v>
      </c>
      <c r="J130" s="427" t="s">
        <v>304</v>
      </c>
      <c r="K130" s="427" t="s">
        <v>305</v>
      </c>
      <c r="L130" s="495">
        <v>1</v>
      </c>
      <c r="M130" s="495">
        <v>1</v>
      </c>
      <c r="N130" s="427" t="s">
        <v>306</v>
      </c>
      <c r="O130" s="427" t="s">
        <v>307</v>
      </c>
      <c r="P130" s="456" t="s">
        <v>308</v>
      </c>
      <c r="Q130" s="16" t="s">
        <v>59</v>
      </c>
      <c r="R130" s="363" t="s">
        <v>60</v>
      </c>
      <c r="S130" s="18"/>
      <c r="T130" s="19" t="s">
        <v>61</v>
      </c>
      <c r="U130" s="20" t="s">
        <v>62</v>
      </c>
      <c r="V130" s="21"/>
      <c r="W130" s="120"/>
      <c r="X130" s="92"/>
      <c r="Y130" s="81"/>
      <c r="Z130" s="81"/>
      <c r="AA130" s="108">
        <f>SUM(Z131:Z132)</f>
        <v>2.4371200000000002</v>
      </c>
      <c r="AB130" s="22"/>
      <c r="AC130" s="54"/>
      <c r="AD130" s="54"/>
      <c r="AE130" s="503"/>
      <c r="AF130" s="1"/>
    </row>
    <row r="131" spans="1:32" ht="15.75" customHeight="1">
      <c r="A131" s="569"/>
      <c r="B131" s="418"/>
      <c r="C131" s="422"/>
      <c r="D131" s="422"/>
      <c r="E131" s="422"/>
      <c r="F131" s="422"/>
      <c r="G131" s="422"/>
      <c r="H131" s="422"/>
      <c r="I131" s="422"/>
      <c r="J131" s="422"/>
      <c r="K131" s="422"/>
      <c r="L131" s="431"/>
      <c r="M131" s="431"/>
      <c r="N131" s="422"/>
      <c r="O131" s="422"/>
      <c r="P131" s="449"/>
      <c r="Q131" s="24"/>
      <c r="R131" s="358" t="s">
        <v>63</v>
      </c>
      <c r="S131" s="42"/>
      <c r="T131" s="42"/>
      <c r="U131" s="42"/>
      <c r="V131" s="25">
        <v>1</v>
      </c>
      <c r="W131" s="26" t="s">
        <v>64</v>
      </c>
      <c r="X131" s="110">
        <v>1.496</v>
      </c>
      <c r="Y131" s="87">
        <f t="shared" ref="Y131:Y132" si="36">+X131*V131</f>
        <v>1.496</v>
      </c>
      <c r="Z131" s="87">
        <f t="shared" ref="Z131:Z132" si="37">+Y131*1.12</f>
        <v>1.6755200000000001</v>
      </c>
      <c r="AA131" s="27"/>
      <c r="AB131" s="26" t="s">
        <v>65</v>
      </c>
      <c r="AC131" s="28"/>
      <c r="AD131" s="28"/>
      <c r="AE131" s="469"/>
      <c r="AF131" s="1"/>
    </row>
    <row r="132" spans="1:32" ht="15.75" customHeight="1">
      <c r="A132" s="569"/>
      <c r="B132" s="418"/>
      <c r="C132" s="422"/>
      <c r="D132" s="422"/>
      <c r="E132" s="422"/>
      <c r="F132" s="422"/>
      <c r="G132" s="422"/>
      <c r="H132" s="422"/>
      <c r="I132" s="422"/>
      <c r="J132" s="422"/>
      <c r="K132" s="422"/>
      <c r="L132" s="431"/>
      <c r="M132" s="431"/>
      <c r="N132" s="422"/>
      <c r="O132" s="422"/>
      <c r="P132" s="449"/>
      <c r="Q132" s="24"/>
      <c r="R132" s="358" t="s">
        <v>309</v>
      </c>
      <c r="S132" s="42"/>
      <c r="T132" s="42"/>
      <c r="U132" s="42"/>
      <c r="V132" s="25">
        <v>2</v>
      </c>
      <c r="W132" s="26" t="s">
        <v>64</v>
      </c>
      <c r="X132" s="110">
        <v>0.34</v>
      </c>
      <c r="Y132" s="87">
        <f t="shared" si="36"/>
        <v>0.68</v>
      </c>
      <c r="Z132" s="87">
        <f t="shared" si="37"/>
        <v>0.76160000000000017</v>
      </c>
      <c r="AA132" s="27"/>
      <c r="AB132" s="26" t="s">
        <v>65</v>
      </c>
      <c r="AC132" s="28"/>
      <c r="AD132" s="28"/>
      <c r="AE132" s="469"/>
      <c r="AF132" s="1"/>
    </row>
    <row r="133" spans="1:32" ht="15.75" customHeight="1">
      <c r="A133" s="569"/>
      <c r="B133" s="418"/>
      <c r="C133" s="422"/>
      <c r="D133" s="422"/>
      <c r="E133" s="422"/>
      <c r="F133" s="422"/>
      <c r="G133" s="422"/>
      <c r="H133" s="422"/>
      <c r="I133" s="422"/>
      <c r="J133" s="422"/>
      <c r="K133" s="422"/>
      <c r="L133" s="431"/>
      <c r="M133" s="431"/>
      <c r="N133" s="422"/>
      <c r="O133" s="422"/>
      <c r="P133" s="449"/>
      <c r="Q133" s="24"/>
      <c r="R133" s="358"/>
      <c r="S133" s="42"/>
      <c r="T133" s="42"/>
      <c r="U133" s="42"/>
      <c r="V133" s="25"/>
      <c r="W133" s="26"/>
      <c r="X133" s="97"/>
      <c r="Y133" s="87"/>
      <c r="Z133" s="87"/>
      <c r="AA133" s="27"/>
      <c r="AB133" s="26"/>
      <c r="AC133" s="28"/>
      <c r="AD133" s="28"/>
      <c r="AE133" s="469"/>
      <c r="AF133" s="1"/>
    </row>
    <row r="134" spans="1:32" ht="15.75" customHeight="1">
      <c r="A134" s="569"/>
      <c r="B134" s="420"/>
      <c r="C134" s="425"/>
      <c r="D134" s="425"/>
      <c r="E134" s="425"/>
      <c r="F134" s="425"/>
      <c r="G134" s="425"/>
      <c r="H134" s="425"/>
      <c r="I134" s="425"/>
      <c r="J134" s="425"/>
      <c r="K134" s="425"/>
      <c r="L134" s="432"/>
      <c r="M134" s="432"/>
      <c r="N134" s="425"/>
      <c r="O134" s="425"/>
      <c r="P134" s="458"/>
      <c r="Q134" s="29"/>
      <c r="R134" s="360"/>
      <c r="S134" s="114"/>
      <c r="T134" s="114"/>
      <c r="U134" s="114"/>
      <c r="V134" s="30"/>
      <c r="W134" s="31"/>
      <c r="X134" s="32"/>
      <c r="Y134" s="85"/>
      <c r="Z134" s="85"/>
      <c r="AA134" s="33"/>
      <c r="AB134" s="31"/>
      <c r="AC134" s="34"/>
      <c r="AD134" s="34"/>
      <c r="AE134" s="504"/>
      <c r="AF134" s="1"/>
    </row>
    <row r="135" spans="1:32" ht="15.75" customHeight="1">
      <c r="A135" s="569"/>
      <c r="B135" s="466" t="s">
        <v>80</v>
      </c>
      <c r="C135" s="445" t="s">
        <v>81</v>
      </c>
      <c r="D135" s="445" t="s">
        <v>116</v>
      </c>
      <c r="E135" s="445" t="s">
        <v>144</v>
      </c>
      <c r="F135" s="453" t="s">
        <v>84</v>
      </c>
      <c r="G135" s="445" t="s">
        <v>286</v>
      </c>
      <c r="H135" s="445" t="s">
        <v>85</v>
      </c>
      <c r="I135" s="445" t="s">
        <v>310</v>
      </c>
      <c r="J135" s="445" t="s">
        <v>311</v>
      </c>
      <c r="K135" s="445" t="s">
        <v>312</v>
      </c>
      <c r="L135" s="496">
        <v>1</v>
      </c>
      <c r="M135" s="496">
        <v>1</v>
      </c>
      <c r="N135" s="445" t="s">
        <v>313</v>
      </c>
      <c r="O135" s="445" t="s">
        <v>314</v>
      </c>
      <c r="P135" s="454" t="s">
        <v>315</v>
      </c>
      <c r="Q135" s="72" t="s">
        <v>59</v>
      </c>
      <c r="R135" s="364" t="s">
        <v>60</v>
      </c>
      <c r="S135" s="35"/>
      <c r="T135" s="36" t="s">
        <v>61</v>
      </c>
      <c r="U135" s="37" t="s">
        <v>62</v>
      </c>
      <c r="V135" s="38"/>
      <c r="W135" s="67"/>
      <c r="X135" s="40"/>
      <c r="Y135" s="86"/>
      <c r="Z135" s="86"/>
      <c r="AA135" s="118">
        <f>SUM(Z136:Z137)</f>
        <v>1.7024000000000001</v>
      </c>
      <c r="AB135" s="39"/>
      <c r="AC135" s="39"/>
      <c r="AD135" s="39"/>
      <c r="AE135" s="468"/>
      <c r="AF135" s="1"/>
    </row>
    <row r="136" spans="1:32" ht="15.75" customHeight="1">
      <c r="A136" s="569"/>
      <c r="B136" s="418"/>
      <c r="C136" s="422"/>
      <c r="D136" s="422"/>
      <c r="E136" s="422"/>
      <c r="F136" s="422"/>
      <c r="G136" s="422"/>
      <c r="H136" s="422"/>
      <c r="I136" s="422"/>
      <c r="J136" s="422"/>
      <c r="K136" s="422"/>
      <c r="L136" s="431"/>
      <c r="M136" s="431"/>
      <c r="N136" s="422"/>
      <c r="O136" s="422"/>
      <c r="P136" s="449"/>
      <c r="Q136" s="24"/>
      <c r="R136" s="358" t="s">
        <v>316</v>
      </c>
      <c r="S136" s="42"/>
      <c r="T136" s="42"/>
      <c r="U136" s="42"/>
      <c r="V136" s="25">
        <v>3</v>
      </c>
      <c r="W136" s="26" t="s">
        <v>64</v>
      </c>
      <c r="X136" s="110">
        <v>0.34</v>
      </c>
      <c r="Y136" s="87">
        <f t="shared" ref="Y136:Y137" si="38">+X136*V136</f>
        <v>1.02</v>
      </c>
      <c r="Z136" s="87">
        <f t="shared" ref="Z136:Z137" si="39">+Y136*1.12</f>
        <v>1.1424000000000001</v>
      </c>
      <c r="AA136" s="27"/>
      <c r="AB136" s="26" t="s">
        <v>65</v>
      </c>
      <c r="AC136" s="26"/>
      <c r="AD136" s="26"/>
      <c r="AE136" s="469"/>
      <c r="AF136" s="1"/>
    </row>
    <row r="137" spans="1:32" ht="15.75" customHeight="1">
      <c r="A137" s="569"/>
      <c r="B137" s="418"/>
      <c r="C137" s="422"/>
      <c r="D137" s="422"/>
      <c r="E137" s="422"/>
      <c r="F137" s="422"/>
      <c r="G137" s="422"/>
      <c r="H137" s="422"/>
      <c r="I137" s="422"/>
      <c r="J137" s="422"/>
      <c r="K137" s="422"/>
      <c r="L137" s="431"/>
      <c r="M137" s="431"/>
      <c r="N137" s="422"/>
      <c r="O137" s="422"/>
      <c r="P137" s="449"/>
      <c r="Q137" s="24"/>
      <c r="R137" s="358" t="s">
        <v>96</v>
      </c>
      <c r="S137" s="42"/>
      <c r="T137" s="42"/>
      <c r="U137" s="42"/>
      <c r="V137" s="25">
        <v>1</v>
      </c>
      <c r="W137" s="26" t="s">
        <v>64</v>
      </c>
      <c r="X137" s="110">
        <v>0.5</v>
      </c>
      <c r="Y137" s="87">
        <f t="shared" si="38"/>
        <v>0.5</v>
      </c>
      <c r="Z137" s="87">
        <f t="shared" si="39"/>
        <v>0.56000000000000005</v>
      </c>
      <c r="AA137" s="27"/>
      <c r="AB137" s="26" t="s">
        <v>65</v>
      </c>
      <c r="AC137" s="26"/>
      <c r="AD137" s="28"/>
      <c r="AE137" s="469"/>
      <c r="AF137" s="1"/>
    </row>
    <row r="138" spans="1:32" ht="15.75" customHeight="1">
      <c r="A138" s="569"/>
      <c r="B138" s="418"/>
      <c r="C138" s="422"/>
      <c r="D138" s="422"/>
      <c r="E138" s="422"/>
      <c r="F138" s="422"/>
      <c r="G138" s="422"/>
      <c r="H138" s="422"/>
      <c r="I138" s="422"/>
      <c r="J138" s="422"/>
      <c r="K138" s="422"/>
      <c r="L138" s="431"/>
      <c r="M138" s="431"/>
      <c r="N138" s="422"/>
      <c r="O138" s="422"/>
      <c r="P138" s="449"/>
      <c r="Q138" s="24"/>
      <c r="R138" s="358"/>
      <c r="S138" s="42"/>
      <c r="T138" s="42"/>
      <c r="U138" s="42"/>
      <c r="V138" s="25"/>
      <c r="W138" s="26"/>
      <c r="X138" s="97"/>
      <c r="Y138" s="87"/>
      <c r="Z138" s="87"/>
      <c r="AA138" s="27"/>
      <c r="AB138" s="26"/>
      <c r="AC138" s="26"/>
      <c r="AD138" s="28"/>
      <c r="AE138" s="469"/>
      <c r="AF138" s="1"/>
    </row>
    <row r="139" spans="1:32" ht="15.75" customHeight="1">
      <c r="A139" s="569"/>
      <c r="B139" s="419"/>
      <c r="C139" s="423"/>
      <c r="D139" s="423"/>
      <c r="E139" s="423"/>
      <c r="F139" s="423"/>
      <c r="G139" s="423"/>
      <c r="H139" s="423"/>
      <c r="I139" s="423"/>
      <c r="J139" s="423"/>
      <c r="K139" s="423"/>
      <c r="L139" s="447"/>
      <c r="M139" s="447"/>
      <c r="N139" s="423"/>
      <c r="O139" s="423"/>
      <c r="P139" s="450"/>
      <c r="Q139" s="43"/>
      <c r="R139" s="365"/>
      <c r="S139" s="125"/>
      <c r="T139" s="125"/>
      <c r="U139" s="125"/>
      <c r="V139" s="44"/>
      <c r="W139" s="45"/>
      <c r="X139" s="46"/>
      <c r="Y139" s="88"/>
      <c r="Z139" s="88"/>
      <c r="AA139" s="47"/>
      <c r="AB139" s="45"/>
      <c r="AC139" s="45"/>
      <c r="AD139" s="48"/>
      <c r="AE139" s="470"/>
      <c r="AF139" s="1"/>
    </row>
    <row r="140" spans="1:32" ht="15" customHeight="1">
      <c r="A140" s="569"/>
      <c r="B140" s="417" t="s">
        <v>46</v>
      </c>
      <c r="C140" s="427" t="s">
        <v>47</v>
      </c>
      <c r="D140" s="427" t="s">
        <v>49</v>
      </c>
      <c r="E140" s="427" t="s">
        <v>98</v>
      </c>
      <c r="F140" s="452" t="s">
        <v>50</v>
      </c>
      <c r="G140" s="427" t="s">
        <v>51</v>
      </c>
      <c r="H140" s="427" t="s">
        <v>85</v>
      </c>
      <c r="I140" s="427" t="s">
        <v>317</v>
      </c>
      <c r="J140" s="427" t="s">
        <v>318</v>
      </c>
      <c r="K140" s="427" t="s">
        <v>319</v>
      </c>
      <c r="L140" s="495">
        <v>10</v>
      </c>
      <c r="M140" s="495">
        <v>10</v>
      </c>
      <c r="N140" s="427" t="s">
        <v>320</v>
      </c>
      <c r="O140" s="427" t="s">
        <v>321</v>
      </c>
      <c r="P140" s="456" t="s">
        <v>315</v>
      </c>
      <c r="Q140" s="16" t="s">
        <v>59</v>
      </c>
      <c r="R140" s="363" t="s">
        <v>60</v>
      </c>
      <c r="S140" s="18"/>
      <c r="T140" s="19" t="s">
        <v>61</v>
      </c>
      <c r="U140" s="20" t="s">
        <v>62</v>
      </c>
      <c r="V140" s="21"/>
      <c r="W140" s="120"/>
      <c r="X140" s="92"/>
      <c r="Y140" s="81"/>
      <c r="Z140" s="81"/>
      <c r="AA140" s="108">
        <f>SUM(Z141:Z142)</f>
        <v>1.7024000000000001</v>
      </c>
      <c r="AB140" s="22"/>
      <c r="AC140" s="54"/>
      <c r="AD140" s="54"/>
      <c r="AE140" s="503"/>
      <c r="AF140" s="1"/>
    </row>
    <row r="141" spans="1:32" ht="15.75" customHeight="1">
      <c r="A141" s="569"/>
      <c r="B141" s="418"/>
      <c r="C141" s="422"/>
      <c r="D141" s="422"/>
      <c r="E141" s="422"/>
      <c r="F141" s="422"/>
      <c r="G141" s="422"/>
      <c r="H141" s="422"/>
      <c r="I141" s="422"/>
      <c r="J141" s="422"/>
      <c r="K141" s="422"/>
      <c r="L141" s="431"/>
      <c r="M141" s="431"/>
      <c r="N141" s="422"/>
      <c r="O141" s="422"/>
      <c r="P141" s="449"/>
      <c r="Q141" s="24"/>
      <c r="R141" s="358" t="s">
        <v>96</v>
      </c>
      <c r="S141" s="42"/>
      <c r="T141" s="42"/>
      <c r="U141" s="42"/>
      <c r="V141" s="25">
        <v>1</v>
      </c>
      <c r="W141" s="26" t="s">
        <v>64</v>
      </c>
      <c r="X141" s="110">
        <v>0.5</v>
      </c>
      <c r="Y141" s="87">
        <f t="shared" ref="Y141:Y142" si="40">+X141*V141</f>
        <v>0.5</v>
      </c>
      <c r="Z141" s="87">
        <f t="shared" ref="Z141:Z142" si="41">+Y141*1.12</f>
        <v>0.56000000000000005</v>
      </c>
      <c r="AA141" s="27"/>
      <c r="AB141" s="26" t="s">
        <v>65</v>
      </c>
      <c r="AC141" s="28"/>
      <c r="AD141" s="28"/>
      <c r="AE141" s="469"/>
      <c r="AF141" s="1"/>
    </row>
    <row r="142" spans="1:32" ht="15.75" customHeight="1">
      <c r="A142" s="569"/>
      <c r="B142" s="418"/>
      <c r="C142" s="422"/>
      <c r="D142" s="422"/>
      <c r="E142" s="422"/>
      <c r="F142" s="422"/>
      <c r="G142" s="422"/>
      <c r="H142" s="422"/>
      <c r="I142" s="422"/>
      <c r="J142" s="422"/>
      <c r="K142" s="422"/>
      <c r="L142" s="431"/>
      <c r="M142" s="431"/>
      <c r="N142" s="422"/>
      <c r="O142" s="422"/>
      <c r="P142" s="449"/>
      <c r="Q142" s="24"/>
      <c r="R142" s="358" t="s">
        <v>322</v>
      </c>
      <c r="S142" s="42"/>
      <c r="T142" s="42"/>
      <c r="U142" s="42"/>
      <c r="V142" s="25">
        <v>3</v>
      </c>
      <c r="W142" s="26" t="s">
        <v>64</v>
      </c>
      <c r="X142" s="110">
        <v>0.34</v>
      </c>
      <c r="Y142" s="87">
        <f t="shared" si="40"/>
        <v>1.02</v>
      </c>
      <c r="Z142" s="87">
        <f t="shared" si="41"/>
        <v>1.1424000000000001</v>
      </c>
      <c r="AA142" s="27"/>
      <c r="AB142" s="26" t="s">
        <v>65</v>
      </c>
      <c r="AC142" s="28"/>
      <c r="AD142" s="28"/>
      <c r="AE142" s="469"/>
      <c r="AF142" s="1"/>
    </row>
    <row r="143" spans="1:32" ht="15.75" customHeight="1">
      <c r="A143" s="569"/>
      <c r="B143" s="418"/>
      <c r="C143" s="422"/>
      <c r="D143" s="422"/>
      <c r="E143" s="422"/>
      <c r="F143" s="422"/>
      <c r="G143" s="422"/>
      <c r="H143" s="422"/>
      <c r="I143" s="422"/>
      <c r="J143" s="422"/>
      <c r="K143" s="422"/>
      <c r="L143" s="431"/>
      <c r="M143" s="431"/>
      <c r="N143" s="422"/>
      <c r="O143" s="422"/>
      <c r="P143" s="449"/>
      <c r="Q143" s="24"/>
      <c r="R143" s="358"/>
      <c r="S143" s="42"/>
      <c r="T143" s="42"/>
      <c r="U143" s="42"/>
      <c r="V143" s="25"/>
      <c r="W143" s="26"/>
      <c r="X143" s="97"/>
      <c r="Y143" s="87"/>
      <c r="Z143" s="87"/>
      <c r="AA143" s="27"/>
      <c r="AB143" s="26"/>
      <c r="AC143" s="28"/>
      <c r="AD143" s="28"/>
      <c r="AE143" s="469"/>
      <c r="AF143" s="1"/>
    </row>
    <row r="144" spans="1:32" ht="15.75" customHeight="1">
      <c r="A144" s="569"/>
      <c r="B144" s="420"/>
      <c r="C144" s="425"/>
      <c r="D144" s="425"/>
      <c r="E144" s="425"/>
      <c r="F144" s="425"/>
      <c r="G144" s="425"/>
      <c r="H144" s="425"/>
      <c r="I144" s="425"/>
      <c r="J144" s="425"/>
      <c r="K144" s="425"/>
      <c r="L144" s="432"/>
      <c r="M144" s="432"/>
      <c r="N144" s="425"/>
      <c r="O144" s="425"/>
      <c r="P144" s="458"/>
      <c r="Q144" s="29"/>
      <c r="R144" s="360"/>
      <c r="S144" s="114"/>
      <c r="T144" s="114"/>
      <c r="U144" s="114"/>
      <c r="V144" s="30"/>
      <c r="W144" s="31"/>
      <c r="X144" s="32"/>
      <c r="Y144" s="85"/>
      <c r="Z144" s="85"/>
      <c r="AA144" s="33"/>
      <c r="AB144" s="31"/>
      <c r="AC144" s="34"/>
      <c r="AD144" s="34"/>
      <c r="AE144" s="504"/>
      <c r="AF144" s="1"/>
    </row>
    <row r="145" spans="1:32" ht="15.75" customHeight="1">
      <c r="A145" s="569"/>
      <c r="B145" s="466" t="s">
        <v>46</v>
      </c>
      <c r="C145" s="445" t="s">
        <v>47</v>
      </c>
      <c r="D145" s="445" t="s">
        <v>48</v>
      </c>
      <c r="E145" s="445" t="s">
        <v>158</v>
      </c>
      <c r="F145" s="453" t="s">
        <v>50</v>
      </c>
      <c r="G145" s="445" t="s">
        <v>51</v>
      </c>
      <c r="H145" s="445" t="s">
        <v>52</v>
      </c>
      <c r="I145" s="445" t="s">
        <v>323</v>
      </c>
      <c r="J145" s="445" t="s">
        <v>193</v>
      </c>
      <c r="K145" s="445" t="s">
        <v>324</v>
      </c>
      <c r="L145" s="496">
        <v>1</v>
      </c>
      <c r="M145" s="496">
        <v>3</v>
      </c>
      <c r="N145" s="445" t="s">
        <v>325</v>
      </c>
      <c r="O145" s="445" t="s">
        <v>326</v>
      </c>
      <c r="P145" s="454" t="s">
        <v>327</v>
      </c>
      <c r="Q145" s="72" t="s">
        <v>59</v>
      </c>
      <c r="R145" s="364" t="s">
        <v>60</v>
      </c>
      <c r="S145" s="35"/>
      <c r="T145" s="36" t="s">
        <v>61</v>
      </c>
      <c r="U145" s="37" t="s">
        <v>62</v>
      </c>
      <c r="V145" s="38"/>
      <c r="W145" s="67"/>
      <c r="X145" s="40"/>
      <c r="Y145" s="86"/>
      <c r="Z145" s="86"/>
      <c r="AA145" s="118">
        <f>SUM(Z146:Z147)</f>
        <v>2.0563200000000004</v>
      </c>
      <c r="AB145" s="39"/>
      <c r="AC145" s="41"/>
      <c r="AD145" s="41"/>
      <c r="AE145" s="468"/>
      <c r="AF145" s="1"/>
    </row>
    <row r="146" spans="1:32" ht="15.75" customHeight="1">
      <c r="A146" s="569"/>
      <c r="B146" s="418"/>
      <c r="C146" s="422"/>
      <c r="D146" s="422"/>
      <c r="E146" s="422"/>
      <c r="F146" s="422"/>
      <c r="G146" s="422"/>
      <c r="H146" s="422"/>
      <c r="I146" s="422"/>
      <c r="J146" s="422"/>
      <c r="K146" s="422"/>
      <c r="L146" s="431"/>
      <c r="M146" s="431"/>
      <c r="N146" s="422"/>
      <c r="O146" s="422"/>
      <c r="P146" s="449"/>
      <c r="Q146" s="24"/>
      <c r="R146" s="358" t="s">
        <v>63</v>
      </c>
      <c r="S146" s="42"/>
      <c r="T146" s="42"/>
      <c r="U146" s="42"/>
      <c r="V146" s="25">
        <v>1</v>
      </c>
      <c r="W146" s="26" t="s">
        <v>64</v>
      </c>
      <c r="X146" s="110">
        <v>1.496</v>
      </c>
      <c r="Y146" s="87">
        <f t="shared" ref="Y146:Y147" si="42">+X146*V146</f>
        <v>1.496</v>
      </c>
      <c r="Z146" s="87">
        <f t="shared" ref="Z146:Z147" si="43">+Y146*1.12</f>
        <v>1.6755200000000001</v>
      </c>
      <c r="AA146" s="27"/>
      <c r="AB146" s="26" t="s">
        <v>65</v>
      </c>
      <c r="AC146" s="28"/>
      <c r="AD146" s="28"/>
      <c r="AE146" s="469"/>
      <c r="AF146" s="1"/>
    </row>
    <row r="147" spans="1:32" ht="15.75" customHeight="1">
      <c r="A147" s="569"/>
      <c r="B147" s="418"/>
      <c r="C147" s="422"/>
      <c r="D147" s="422"/>
      <c r="E147" s="422"/>
      <c r="F147" s="422"/>
      <c r="G147" s="422"/>
      <c r="H147" s="422"/>
      <c r="I147" s="422"/>
      <c r="J147" s="422"/>
      <c r="K147" s="422"/>
      <c r="L147" s="431"/>
      <c r="M147" s="431"/>
      <c r="N147" s="422"/>
      <c r="O147" s="422"/>
      <c r="P147" s="449"/>
      <c r="Q147" s="24"/>
      <c r="R147" s="358" t="s">
        <v>328</v>
      </c>
      <c r="S147" s="42"/>
      <c r="T147" s="42"/>
      <c r="U147" s="42"/>
      <c r="V147" s="25">
        <v>1</v>
      </c>
      <c r="W147" s="26" t="s">
        <v>64</v>
      </c>
      <c r="X147" s="110">
        <v>0.34</v>
      </c>
      <c r="Y147" s="87">
        <f t="shared" si="42"/>
        <v>0.34</v>
      </c>
      <c r="Z147" s="87">
        <f t="shared" si="43"/>
        <v>0.38080000000000008</v>
      </c>
      <c r="AA147" s="27"/>
      <c r="AB147" s="26" t="s">
        <v>65</v>
      </c>
      <c r="AC147" s="28"/>
      <c r="AD147" s="28"/>
      <c r="AE147" s="469"/>
      <c r="AF147" s="1"/>
    </row>
    <row r="148" spans="1:32" ht="15.75" customHeight="1">
      <c r="A148" s="569"/>
      <c r="B148" s="418"/>
      <c r="C148" s="422"/>
      <c r="D148" s="422"/>
      <c r="E148" s="422"/>
      <c r="F148" s="422"/>
      <c r="G148" s="422"/>
      <c r="H148" s="422"/>
      <c r="I148" s="422"/>
      <c r="J148" s="422"/>
      <c r="K148" s="422"/>
      <c r="L148" s="431"/>
      <c r="M148" s="431"/>
      <c r="N148" s="422"/>
      <c r="O148" s="422"/>
      <c r="P148" s="449"/>
      <c r="Q148" s="24"/>
      <c r="R148" s="358"/>
      <c r="S148" s="42"/>
      <c r="T148" s="42"/>
      <c r="U148" s="42"/>
      <c r="V148" s="25"/>
      <c r="W148" s="26"/>
      <c r="X148" s="97"/>
      <c r="Y148" s="87"/>
      <c r="Z148" s="87"/>
      <c r="AA148" s="97"/>
      <c r="AB148" s="26"/>
      <c r="AC148" s="28"/>
      <c r="AD148" s="28"/>
      <c r="AE148" s="469"/>
      <c r="AF148" s="1"/>
    </row>
    <row r="149" spans="1:32" ht="15.75" customHeight="1">
      <c r="A149" s="569"/>
      <c r="B149" s="419"/>
      <c r="C149" s="423"/>
      <c r="D149" s="423"/>
      <c r="E149" s="423"/>
      <c r="F149" s="423"/>
      <c r="G149" s="423"/>
      <c r="H149" s="423"/>
      <c r="I149" s="423"/>
      <c r="J149" s="423"/>
      <c r="K149" s="423"/>
      <c r="L149" s="447"/>
      <c r="M149" s="447"/>
      <c r="N149" s="423"/>
      <c r="O149" s="423"/>
      <c r="P149" s="450"/>
      <c r="Q149" s="43"/>
      <c r="R149" s="365"/>
      <c r="S149" s="125"/>
      <c r="T149" s="125"/>
      <c r="U149" s="125"/>
      <c r="V149" s="44"/>
      <c r="W149" s="45"/>
      <c r="X149" s="46"/>
      <c r="Y149" s="88"/>
      <c r="Z149" s="88"/>
      <c r="AA149" s="47"/>
      <c r="AB149" s="45"/>
      <c r="AC149" s="48"/>
      <c r="AD149" s="48"/>
      <c r="AE149" s="470"/>
      <c r="AF149" s="1"/>
    </row>
    <row r="150" spans="1:32" ht="15.75" customHeight="1">
      <c r="A150" s="569"/>
      <c r="B150" s="417" t="s">
        <v>46</v>
      </c>
      <c r="C150" s="427" t="s">
        <v>47</v>
      </c>
      <c r="D150" s="427" t="s">
        <v>48</v>
      </c>
      <c r="E150" s="427" t="s">
        <v>158</v>
      </c>
      <c r="F150" s="452" t="s">
        <v>50</v>
      </c>
      <c r="G150" s="427" t="s">
        <v>51</v>
      </c>
      <c r="H150" s="427" t="s">
        <v>52</v>
      </c>
      <c r="I150" s="452" t="s">
        <v>329</v>
      </c>
      <c r="J150" s="427" t="s">
        <v>205</v>
      </c>
      <c r="K150" s="427" t="s">
        <v>330</v>
      </c>
      <c r="L150" s="495">
        <v>1</v>
      </c>
      <c r="M150" s="495">
        <v>1</v>
      </c>
      <c r="N150" s="427" t="s">
        <v>331</v>
      </c>
      <c r="O150" s="427" t="s">
        <v>332</v>
      </c>
      <c r="P150" s="456" t="s">
        <v>333</v>
      </c>
      <c r="Q150" s="16" t="s">
        <v>59</v>
      </c>
      <c r="R150" s="363" t="s">
        <v>60</v>
      </c>
      <c r="S150" s="18"/>
      <c r="T150" s="19" t="s">
        <v>61</v>
      </c>
      <c r="U150" s="20" t="s">
        <v>62</v>
      </c>
      <c r="V150" s="21"/>
      <c r="W150" s="120"/>
      <c r="X150" s="92"/>
      <c r="Y150" s="81"/>
      <c r="Z150" s="81"/>
      <c r="AA150" s="108">
        <f>SUM(Z151:Z152)</f>
        <v>2.4371200000000002</v>
      </c>
      <c r="AB150" s="22"/>
      <c r="AC150" s="54"/>
      <c r="AD150" s="54"/>
      <c r="AE150" s="503"/>
      <c r="AF150" s="1"/>
    </row>
    <row r="151" spans="1:32" ht="15.75" customHeight="1">
      <c r="A151" s="569"/>
      <c r="B151" s="418"/>
      <c r="C151" s="422"/>
      <c r="D151" s="422"/>
      <c r="E151" s="422"/>
      <c r="F151" s="422"/>
      <c r="G151" s="422"/>
      <c r="H151" s="422"/>
      <c r="I151" s="422"/>
      <c r="J151" s="422"/>
      <c r="K151" s="422"/>
      <c r="L151" s="431"/>
      <c r="M151" s="431"/>
      <c r="N151" s="422"/>
      <c r="O151" s="422"/>
      <c r="P151" s="449"/>
      <c r="Q151" s="24"/>
      <c r="R151" s="358" t="s">
        <v>334</v>
      </c>
      <c r="S151" s="42"/>
      <c r="T151" s="42"/>
      <c r="U151" s="42"/>
      <c r="V151" s="25">
        <v>2</v>
      </c>
      <c r="W151" s="26" t="s">
        <v>64</v>
      </c>
      <c r="X151" s="110">
        <v>0.34</v>
      </c>
      <c r="Y151" s="87">
        <f t="shared" ref="Y151:Y152" si="44">+X151*V151</f>
        <v>0.68</v>
      </c>
      <c r="Z151" s="87">
        <f t="shared" ref="Z151:Z152" si="45">+Y151*1.12</f>
        <v>0.76160000000000017</v>
      </c>
      <c r="AA151" s="27"/>
      <c r="AB151" s="26" t="s">
        <v>65</v>
      </c>
      <c r="AC151" s="28"/>
      <c r="AD151" s="28"/>
      <c r="AE151" s="469"/>
      <c r="AF151" s="1"/>
    </row>
    <row r="152" spans="1:32" ht="15.75" customHeight="1">
      <c r="A152" s="569"/>
      <c r="B152" s="418"/>
      <c r="C152" s="422"/>
      <c r="D152" s="422"/>
      <c r="E152" s="422"/>
      <c r="F152" s="422"/>
      <c r="G152" s="422"/>
      <c r="H152" s="422"/>
      <c r="I152" s="422"/>
      <c r="J152" s="422"/>
      <c r="K152" s="422"/>
      <c r="L152" s="431"/>
      <c r="M152" s="431"/>
      <c r="N152" s="422"/>
      <c r="O152" s="422"/>
      <c r="P152" s="449"/>
      <c r="Q152" s="24"/>
      <c r="R152" s="358" t="s">
        <v>63</v>
      </c>
      <c r="S152" s="42"/>
      <c r="T152" s="42"/>
      <c r="U152" s="42"/>
      <c r="V152" s="25">
        <v>1</v>
      </c>
      <c r="W152" s="26" t="s">
        <v>64</v>
      </c>
      <c r="X152" s="110">
        <v>1.496</v>
      </c>
      <c r="Y152" s="87">
        <f t="shared" si="44"/>
        <v>1.496</v>
      </c>
      <c r="Z152" s="87">
        <f t="shared" si="45"/>
        <v>1.6755200000000001</v>
      </c>
      <c r="AA152" s="27"/>
      <c r="AB152" s="26" t="s">
        <v>65</v>
      </c>
      <c r="AC152" s="28"/>
      <c r="AD152" s="28"/>
      <c r="AE152" s="469"/>
      <c r="AF152" s="1"/>
    </row>
    <row r="153" spans="1:32" ht="15.75" customHeight="1">
      <c r="A153" s="569"/>
      <c r="B153" s="418"/>
      <c r="C153" s="422"/>
      <c r="D153" s="422"/>
      <c r="E153" s="422"/>
      <c r="F153" s="422"/>
      <c r="G153" s="422"/>
      <c r="H153" s="422"/>
      <c r="I153" s="422"/>
      <c r="J153" s="422"/>
      <c r="K153" s="422"/>
      <c r="L153" s="431"/>
      <c r="M153" s="431"/>
      <c r="N153" s="422"/>
      <c r="O153" s="422"/>
      <c r="P153" s="449"/>
      <c r="Q153" s="24"/>
      <c r="R153" s="358"/>
      <c r="S153" s="42"/>
      <c r="T153" s="42"/>
      <c r="U153" s="42"/>
      <c r="V153" s="25"/>
      <c r="W153" s="26"/>
      <c r="X153" s="97"/>
      <c r="Y153" s="87"/>
      <c r="Z153" s="87"/>
      <c r="AA153" s="121"/>
      <c r="AB153" s="26"/>
      <c r="AC153" s="28"/>
      <c r="AD153" s="28"/>
      <c r="AE153" s="469"/>
      <c r="AF153" s="1"/>
    </row>
    <row r="154" spans="1:32" ht="15.75" customHeight="1">
      <c r="A154" s="569"/>
      <c r="B154" s="419"/>
      <c r="C154" s="423"/>
      <c r="D154" s="423"/>
      <c r="E154" s="423"/>
      <c r="F154" s="423"/>
      <c r="G154" s="423"/>
      <c r="H154" s="423"/>
      <c r="I154" s="423"/>
      <c r="J154" s="423"/>
      <c r="K154" s="423"/>
      <c r="L154" s="447"/>
      <c r="M154" s="447"/>
      <c r="N154" s="423"/>
      <c r="O154" s="423"/>
      <c r="P154" s="450"/>
      <c r="Q154" s="43"/>
      <c r="R154" s="365"/>
      <c r="S154" s="125"/>
      <c r="T154" s="125"/>
      <c r="U154" s="125"/>
      <c r="V154" s="44"/>
      <c r="W154" s="45"/>
      <c r="X154" s="46"/>
      <c r="Y154" s="88"/>
      <c r="Z154" s="88"/>
      <c r="AA154" s="47"/>
      <c r="AB154" s="45"/>
      <c r="AC154" s="48"/>
      <c r="AD154" s="48"/>
      <c r="AE154" s="470"/>
      <c r="AF154" s="1"/>
    </row>
    <row r="155" spans="1:32" ht="24" customHeight="1" thickBot="1">
      <c r="A155" s="572"/>
      <c r="B155" s="343"/>
      <c r="C155" s="343"/>
      <c r="D155" s="394"/>
      <c r="E155" s="394"/>
      <c r="F155" s="394"/>
      <c r="G155" s="394"/>
      <c r="H155" s="394"/>
      <c r="I155" s="394"/>
      <c r="J155" s="394"/>
      <c r="K155" s="394"/>
      <c r="L155" s="395"/>
      <c r="M155" s="395"/>
      <c r="N155" s="394"/>
      <c r="O155" s="394"/>
      <c r="P155" s="396"/>
      <c r="Q155" s="390" t="s">
        <v>335</v>
      </c>
      <c r="R155" s="397"/>
      <c r="S155" s="398"/>
      <c r="T155" s="398"/>
      <c r="U155" s="398"/>
      <c r="V155" s="399"/>
      <c r="W155" s="398"/>
      <c r="X155" s="398"/>
      <c r="Y155" s="398"/>
      <c r="Z155" s="401" t="s">
        <v>214</v>
      </c>
      <c r="AA155" s="126">
        <f>SUM(AA73:AA154)</f>
        <v>117.05488</v>
      </c>
      <c r="AB155" s="461"/>
      <c r="AC155" s="462"/>
      <c r="AD155" s="462"/>
      <c r="AE155" s="463"/>
      <c r="AF155" s="1"/>
    </row>
    <row r="156" spans="1:32" ht="15.75" customHeight="1">
      <c r="A156" s="568" t="s">
        <v>336</v>
      </c>
      <c r="B156" s="476" t="s">
        <v>46</v>
      </c>
      <c r="C156" s="427" t="s">
        <v>47</v>
      </c>
      <c r="D156" s="427" t="s">
        <v>48</v>
      </c>
      <c r="E156" s="427" t="s">
        <v>49</v>
      </c>
      <c r="F156" s="452" t="s">
        <v>50</v>
      </c>
      <c r="G156" s="427" t="s">
        <v>337</v>
      </c>
      <c r="H156" s="427" t="s">
        <v>52</v>
      </c>
      <c r="I156" s="427" t="s">
        <v>338</v>
      </c>
      <c r="J156" s="427" t="s">
        <v>339</v>
      </c>
      <c r="K156" s="427" t="s">
        <v>340</v>
      </c>
      <c r="L156" s="494">
        <v>1</v>
      </c>
      <c r="M156" s="494">
        <v>1</v>
      </c>
      <c r="N156" s="428" t="s">
        <v>341</v>
      </c>
      <c r="O156" s="428" t="s">
        <v>342</v>
      </c>
      <c r="P156" s="456" t="s">
        <v>343</v>
      </c>
      <c r="Q156" s="16" t="s">
        <v>59</v>
      </c>
      <c r="R156" s="363" t="s">
        <v>60</v>
      </c>
      <c r="S156" s="18"/>
      <c r="T156" s="19" t="s">
        <v>61</v>
      </c>
      <c r="U156" s="20" t="s">
        <v>62</v>
      </c>
      <c r="V156" s="49"/>
      <c r="W156" s="50"/>
      <c r="X156" s="51"/>
      <c r="Y156" s="51"/>
      <c r="Z156" s="51"/>
      <c r="AA156" s="236">
        <f>SUM(Z157:Z182)</f>
        <v>156.93360000000001</v>
      </c>
      <c r="AB156" s="22"/>
      <c r="AC156" s="127"/>
      <c r="AD156" s="127"/>
      <c r="AE156" s="503"/>
      <c r="AF156" s="1"/>
    </row>
    <row r="157" spans="1:32" ht="15.75" customHeight="1">
      <c r="A157" s="569"/>
      <c r="B157" s="474"/>
      <c r="C157" s="422"/>
      <c r="D157" s="422"/>
      <c r="E157" s="422"/>
      <c r="F157" s="422"/>
      <c r="G157" s="422"/>
      <c r="H157" s="422"/>
      <c r="I157" s="422"/>
      <c r="J157" s="422"/>
      <c r="K157" s="422"/>
      <c r="L157" s="431"/>
      <c r="M157" s="431"/>
      <c r="N157" s="422"/>
      <c r="O157" s="422"/>
      <c r="P157" s="449"/>
      <c r="Q157" s="128"/>
      <c r="R157" s="358" t="s">
        <v>344</v>
      </c>
      <c r="S157" s="129"/>
      <c r="T157" s="129"/>
      <c r="U157" s="129"/>
      <c r="V157" s="69">
        <v>15</v>
      </c>
      <c r="W157" s="130" t="s">
        <v>64</v>
      </c>
      <c r="X157" s="131">
        <v>1.496</v>
      </c>
      <c r="Y157" s="131">
        <f t="shared" ref="Y157:Y170" si="46">+X157*V157</f>
        <v>22.44</v>
      </c>
      <c r="Z157" s="131">
        <f t="shared" ref="Z157:Z167" si="47">+Y157*1.12</f>
        <v>25.132800000000003</v>
      </c>
      <c r="AA157" s="132"/>
      <c r="AB157" s="26" t="s">
        <v>65</v>
      </c>
      <c r="AC157" s="133" t="s">
        <v>65</v>
      </c>
      <c r="AD157" s="133"/>
      <c r="AE157" s="469"/>
      <c r="AF157" s="1"/>
    </row>
    <row r="158" spans="1:32" ht="15.75" customHeight="1">
      <c r="A158" s="569"/>
      <c r="B158" s="474"/>
      <c r="C158" s="422"/>
      <c r="D158" s="422"/>
      <c r="E158" s="422"/>
      <c r="F158" s="422"/>
      <c r="G158" s="422"/>
      <c r="H158" s="422"/>
      <c r="I158" s="422"/>
      <c r="J158" s="422"/>
      <c r="K158" s="422"/>
      <c r="L158" s="431"/>
      <c r="M158" s="431"/>
      <c r="N158" s="422"/>
      <c r="O158" s="422"/>
      <c r="P158" s="449"/>
      <c r="Q158" s="128"/>
      <c r="R158" s="358" t="s">
        <v>345</v>
      </c>
      <c r="S158" s="129"/>
      <c r="T158" s="129"/>
      <c r="U158" s="129"/>
      <c r="V158" s="69">
        <v>50</v>
      </c>
      <c r="W158" s="130" t="s">
        <v>64</v>
      </c>
      <c r="X158" s="131">
        <v>0.57999999999999996</v>
      </c>
      <c r="Y158" s="131">
        <f t="shared" si="46"/>
        <v>28.999999999999996</v>
      </c>
      <c r="Z158" s="131">
        <f t="shared" si="47"/>
        <v>32.479999999999997</v>
      </c>
      <c r="AA158" s="132"/>
      <c r="AB158" s="26" t="s">
        <v>65</v>
      </c>
      <c r="AC158" s="133" t="s">
        <v>65</v>
      </c>
      <c r="AD158" s="133"/>
      <c r="AE158" s="469"/>
      <c r="AF158" s="1"/>
    </row>
    <row r="159" spans="1:32" ht="15.75" customHeight="1">
      <c r="A159" s="569"/>
      <c r="B159" s="474"/>
      <c r="C159" s="422"/>
      <c r="D159" s="422"/>
      <c r="E159" s="422"/>
      <c r="F159" s="422"/>
      <c r="G159" s="422"/>
      <c r="H159" s="422"/>
      <c r="I159" s="422"/>
      <c r="J159" s="422"/>
      <c r="K159" s="422"/>
      <c r="L159" s="431"/>
      <c r="M159" s="431"/>
      <c r="N159" s="422"/>
      <c r="O159" s="422"/>
      <c r="P159" s="449"/>
      <c r="Q159" s="128"/>
      <c r="R159" s="358" t="s">
        <v>346</v>
      </c>
      <c r="S159" s="129"/>
      <c r="T159" s="129"/>
      <c r="U159" s="129"/>
      <c r="V159" s="69">
        <v>200</v>
      </c>
      <c r="W159" s="130" t="s">
        <v>64</v>
      </c>
      <c r="X159" s="131">
        <v>0.14000000000000001</v>
      </c>
      <c r="Y159" s="131">
        <f t="shared" si="46"/>
        <v>28.000000000000004</v>
      </c>
      <c r="Z159" s="131">
        <f t="shared" si="47"/>
        <v>31.360000000000007</v>
      </c>
      <c r="AA159" s="132"/>
      <c r="AB159" s="26" t="s">
        <v>65</v>
      </c>
      <c r="AC159" s="133" t="s">
        <v>65</v>
      </c>
      <c r="AD159" s="133"/>
      <c r="AE159" s="469"/>
      <c r="AF159" s="1"/>
    </row>
    <row r="160" spans="1:32" ht="15.75" customHeight="1">
      <c r="A160" s="569"/>
      <c r="B160" s="474"/>
      <c r="C160" s="422"/>
      <c r="D160" s="422"/>
      <c r="E160" s="422"/>
      <c r="F160" s="422"/>
      <c r="G160" s="422"/>
      <c r="H160" s="422"/>
      <c r="I160" s="422"/>
      <c r="J160" s="422"/>
      <c r="K160" s="422"/>
      <c r="L160" s="431"/>
      <c r="M160" s="431"/>
      <c r="N160" s="422"/>
      <c r="O160" s="422"/>
      <c r="P160" s="449"/>
      <c r="Q160" s="128"/>
      <c r="R160" s="358" t="s">
        <v>347</v>
      </c>
      <c r="S160" s="129"/>
      <c r="T160" s="129"/>
      <c r="U160" s="129"/>
      <c r="V160" s="69">
        <v>5</v>
      </c>
      <c r="W160" s="130" t="s">
        <v>64</v>
      </c>
      <c r="X160" s="131">
        <v>1.37</v>
      </c>
      <c r="Y160" s="131">
        <f t="shared" si="46"/>
        <v>6.8500000000000005</v>
      </c>
      <c r="Z160" s="131">
        <f t="shared" si="47"/>
        <v>7.6720000000000015</v>
      </c>
      <c r="AA160" s="132"/>
      <c r="AB160" s="26" t="s">
        <v>65</v>
      </c>
      <c r="AC160" s="133" t="s">
        <v>65</v>
      </c>
      <c r="AD160" s="133"/>
      <c r="AE160" s="469"/>
      <c r="AF160" s="1"/>
    </row>
    <row r="161" spans="1:32" ht="15.75" customHeight="1">
      <c r="A161" s="569"/>
      <c r="B161" s="474"/>
      <c r="C161" s="422"/>
      <c r="D161" s="422"/>
      <c r="E161" s="422"/>
      <c r="F161" s="422"/>
      <c r="G161" s="422"/>
      <c r="H161" s="422"/>
      <c r="I161" s="422"/>
      <c r="J161" s="422"/>
      <c r="K161" s="422"/>
      <c r="L161" s="431"/>
      <c r="M161" s="431"/>
      <c r="N161" s="422"/>
      <c r="O161" s="422"/>
      <c r="P161" s="449"/>
      <c r="Q161" s="128"/>
      <c r="R161" s="358" t="s">
        <v>73</v>
      </c>
      <c r="S161" s="129"/>
      <c r="T161" s="129"/>
      <c r="U161" s="129"/>
      <c r="V161" s="69">
        <v>10</v>
      </c>
      <c r="W161" s="130" t="s">
        <v>64</v>
      </c>
      <c r="X161" s="131">
        <v>0.18</v>
      </c>
      <c r="Y161" s="131">
        <f t="shared" si="46"/>
        <v>1.7999999999999998</v>
      </c>
      <c r="Z161" s="131">
        <f t="shared" si="47"/>
        <v>2.016</v>
      </c>
      <c r="AA161" s="132"/>
      <c r="AB161" s="26" t="s">
        <v>65</v>
      </c>
      <c r="AC161" s="133" t="s">
        <v>65</v>
      </c>
      <c r="AD161" s="133"/>
      <c r="AE161" s="469"/>
      <c r="AF161" s="1"/>
    </row>
    <row r="162" spans="1:32" ht="15.75" customHeight="1">
      <c r="A162" s="569"/>
      <c r="B162" s="474"/>
      <c r="C162" s="422"/>
      <c r="D162" s="422"/>
      <c r="E162" s="422"/>
      <c r="F162" s="422"/>
      <c r="G162" s="422"/>
      <c r="H162" s="422"/>
      <c r="I162" s="422"/>
      <c r="J162" s="422"/>
      <c r="K162" s="422"/>
      <c r="L162" s="431"/>
      <c r="M162" s="431"/>
      <c r="N162" s="422"/>
      <c r="O162" s="422"/>
      <c r="P162" s="449"/>
      <c r="Q162" s="128"/>
      <c r="R162" s="358" t="s">
        <v>74</v>
      </c>
      <c r="S162" s="129"/>
      <c r="T162" s="129"/>
      <c r="U162" s="129"/>
      <c r="V162" s="69">
        <v>5</v>
      </c>
      <c r="W162" s="130" t="s">
        <v>64</v>
      </c>
      <c r="X162" s="131">
        <v>0.73</v>
      </c>
      <c r="Y162" s="131">
        <f t="shared" si="46"/>
        <v>3.65</v>
      </c>
      <c r="Z162" s="131">
        <f t="shared" si="47"/>
        <v>4.0880000000000001</v>
      </c>
      <c r="AA162" s="132"/>
      <c r="AB162" s="26" t="s">
        <v>65</v>
      </c>
      <c r="AC162" s="133" t="s">
        <v>65</v>
      </c>
      <c r="AD162" s="133"/>
      <c r="AE162" s="469"/>
      <c r="AF162" s="1"/>
    </row>
    <row r="163" spans="1:32" ht="15.75" customHeight="1">
      <c r="A163" s="569"/>
      <c r="B163" s="474"/>
      <c r="C163" s="422"/>
      <c r="D163" s="422"/>
      <c r="E163" s="422"/>
      <c r="F163" s="422"/>
      <c r="G163" s="422"/>
      <c r="H163" s="422"/>
      <c r="I163" s="422"/>
      <c r="J163" s="422"/>
      <c r="K163" s="422"/>
      <c r="L163" s="431"/>
      <c r="M163" s="431"/>
      <c r="N163" s="422"/>
      <c r="O163" s="422"/>
      <c r="P163" s="449"/>
      <c r="Q163" s="128"/>
      <c r="R163" s="358" t="s">
        <v>348</v>
      </c>
      <c r="S163" s="129"/>
      <c r="T163" s="129"/>
      <c r="U163" s="129"/>
      <c r="V163" s="69">
        <v>10</v>
      </c>
      <c r="W163" s="130" t="s">
        <v>76</v>
      </c>
      <c r="X163" s="131">
        <v>0.25</v>
      </c>
      <c r="Y163" s="131">
        <f t="shared" si="46"/>
        <v>2.5</v>
      </c>
      <c r="Z163" s="131">
        <f t="shared" si="47"/>
        <v>2.8000000000000003</v>
      </c>
      <c r="AA163" s="132"/>
      <c r="AB163" s="26" t="s">
        <v>65</v>
      </c>
      <c r="AC163" s="133" t="s">
        <v>65</v>
      </c>
      <c r="AD163" s="133"/>
      <c r="AE163" s="469"/>
      <c r="AF163" s="1"/>
    </row>
    <row r="164" spans="1:32" ht="15.75" customHeight="1">
      <c r="A164" s="569"/>
      <c r="B164" s="474"/>
      <c r="C164" s="422"/>
      <c r="D164" s="422"/>
      <c r="E164" s="422"/>
      <c r="F164" s="422"/>
      <c r="G164" s="422"/>
      <c r="H164" s="422"/>
      <c r="I164" s="422"/>
      <c r="J164" s="422"/>
      <c r="K164" s="422"/>
      <c r="L164" s="431"/>
      <c r="M164" s="431"/>
      <c r="N164" s="422"/>
      <c r="O164" s="422"/>
      <c r="P164" s="449"/>
      <c r="Q164" s="128"/>
      <c r="R164" s="358" t="s">
        <v>349</v>
      </c>
      <c r="S164" s="129"/>
      <c r="T164" s="129"/>
      <c r="U164" s="129"/>
      <c r="V164" s="69">
        <v>5</v>
      </c>
      <c r="W164" s="130" t="s">
        <v>76</v>
      </c>
      <c r="X164" s="131">
        <v>0.46</v>
      </c>
      <c r="Y164" s="131">
        <f t="shared" si="46"/>
        <v>2.3000000000000003</v>
      </c>
      <c r="Z164" s="131">
        <f t="shared" si="47"/>
        <v>2.5760000000000005</v>
      </c>
      <c r="AA164" s="132"/>
      <c r="AB164" s="26" t="s">
        <v>65</v>
      </c>
      <c r="AC164" s="133" t="s">
        <v>65</v>
      </c>
      <c r="AD164" s="133"/>
      <c r="AE164" s="469"/>
      <c r="AF164" s="1"/>
    </row>
    <row r="165" spans="1:32" ht="15.75" customHeight="1">
      <c r="A165" s="569"/>
      <c r="B165" s="474"/>
      <c r="C165" s="422"/>
      <c r="D165" s="422"/>
      <c r="E165" s="422"/>
      <c r="F165" s="422"/>
      <c r="G165" s="422"/>
      <c r="H165" s="422"/>
      <c r="I165" s="422"/>
      <c r="J165" s="422"/>
      <c r="K165" s="422"/>
      <c r="L165" s="431"/>
      <c r="M165" s="431"/>
      <c r="N165" s="422"/>
      <c r="O165" s="422"/>
      <c r="P165" s="449"/>
      <c r="Q165" s="128"/>
      <c r="R165" s="358" t="s">
        <v>350</v>
      </c>
      <c r="S165" s="129"/>
      <c r="T165" s="129"/>
      <c r="U165" s="129"/>
      <c r="V165" s="69">
        <v>24</v>
      </c>
      <c r="W165" s="130" t="s">
        <v>64</v>
      </c>
      <c r="X165" s="131">
        <v>0.34</v>
      </c>
      <c r="Y165" s="131">
        <f t="shared" si="46"/>
        <v>8.16</v>
      </c>
      <c r="Z165" s="131">
        <f t="shared" si="47"/>
        <v>9.1392000000000007</v>
      </c>
      <c r="AA165" s="132"/>
      <c r="AB165" s="26" t="s">
        <v>65</v>
      </c>
      <c r="AC165" s="133" t="s">
        <v>65</v>
      </c>
      <c r="AD165" s="133"/>
      <c r="AE165" s="469"/>
      <c r="AF165" s="1"/>
    </row>
    <row r="166" spans="1:32" ht="15.75" customHeight="1">
      <c r="A166" s="569"/>
      <c r="B166" s="474"/>
      <c r="C166" s="422"/>
      <c r="D166" s="422"/>
      <c r="E166" s="422"/>
      <c r="F166" s="422"/>
      <c r="G166" s="422"/>
      <c r="H166" s="422"/>
      <c r="I166" s="422"/>
      <c r="J166" s="422"/>
      <c r="K166" s="422"/>
      <c r="L166" s="431"/>
      <c r="M166" s="431"/>
      <c r="N166" s="422"/>
      <c r="O166" s="422"/>
      <c r="P166" s="449"/>
      <c r="Q166" s="128"/>
      <c r="R166" s="358" t="s">
        <v>232</v>
      </c>
      <c r="S166" s="129"/>
      <c r="T166" s="129"/>
      <c r="U166" s="129"/>
      <c r="V166" s="69">
        <v>5</v>
      </c>
      <c r="W166" s="130" t="s">
        <v>64</v>
      </c>
      <c r="X166" s="131">
        <v>0.81</v>
      </c>
      <c r="Y166" s="131">
        <f t="shared" si="46"/>
        <v>4.0500000000000007</v>
      </c>
      <c r="Z166" s="131">
        <f t="shared" si="47"/>
        <v>4.5360000000000014</v>
      </c>
      <c r="AA166" s="132"/>
      <c r="AB166" s="26" t="s">
        <v>65</v>
      </c>
      <c r="AC166" s="133" t="s">
        <v>65</v>
      </c>
      <c r="AD166" s="133"/>
      <c r="AE166" s="469"/>
      <c r="AF166" s="1"/>
    </row>
    <row r="167" spans="1:32" ht="15.75" customHeight="1">
      <c r="A167" s="569"/>
      <c r="B167" s="474"/>
      <c r="C167" s="422"/>
      <c r="D167" s="422"/>
      <c r="E167" s="422"/>
      <c r="F167" s="422"/>
      <c r="G167" s="422"/>
      <c r="H167" s="422"/>
      <c r="I167" s="422"/>
      <c r="J167" s="422"/>
      <c r="K167" s="422"/>
      <c r="L167" s="431"/>
      <c r="M167" s="431"/>
      <c r="N167" s="422"/>
      <c r="O167" s="422"/>
      <c r="P167" s="449"/>
      <c r="Q167" s="128"/>
      <c r="R167" s="358" t="s">
        <v>94</v>
      </c>
      <c r="S167" s="129"/>
      <c r="T167" s="129"/>
      <c r="U167" s="129"/>
      <c r="V167" s="69">
        <v>1</v>
      </c>
      <c r="W167" s="130" t="s">
        <v>76</v>
      </c>
      <c r="X167" s="131">
        <v>1.68</v>
      </c>
      <c r="Y167" s="131">
        <f t="shared" si="46"/>
        <v>1.68</v>
      </c>
      <c r="Z167" s="131">
        <f t="shared" si="47"/>
        <v>1.8816000000000002</v>
      </c>
      <c r="AA167" s="132"/>
      <c r="AB167" s="26" t="s">
        <v>65</v>
      </c>
      <c r="AC167" s="133" t="s">
        <v>65</v>
      </c>
      <c r="AD167" s="133"/>
      <c r="AE167" s="469"/>
      <c r="AF167" s="1"/>
    </row>
    <row r="168" spans="1:32" ht="15.75" customHeight="1">
      <c r="A168" s="569"/>
      <c r="B168" s="474"/>
      <c r="C168" s="422"/>
      <c r="D168" s="422"/>
      <c r="E168" s="422"/>
      <c r="F168" s="422"/>
      <c r="G168" s="422"/>
      <c r="H168" s="422"/>
      <c r="I168" s="422"/>
      <c r="J168" s="422"/>
      <c r="K168" s="422"/>
      <c r="L168" s="431"/>
      <c r="M168" s="431"/>
      <c r="N168" s="422"/>
      <c r="O168" s="422"/>
      <c r="P168" s="449"/>
      <c r="Q168" s="128"/>
      <c r="R168" s="358" t="s">
        <v>95</v>
      </c>
      <c r="S168" s="129"/>
      <c r="T168" s="129"/>
      <c r="U168" s="129"/>
      <c r="V168" s="69">
        <v>10</v>
      </c>
      <c r="W168" s="130" t="s">
        <v>64</v>
      </c>
      <c r="X168" s="131">
        <v>2.95</v>
      </c>
      <c r="Y168" s="131">
        <f t="shared" si="46"/>
        <v>29.5</v>
      </c>
      <c r="Z168" s="131">
        <f>+Y168</f>
        <v>29.5</v>
      </c>
      <c r="AA168" s="132"/>
      <c r="AB168" s="26" t="s">
        <v>65</v>
      </c>
      <c r="AC168" s="133" t="s">
        <v>65</v>
      </c>
      <c r="AD168" s="133"/>
      <c r="AE168" s="469"/>
      <c r="AF168" s="1"/>
    </row>
    <row r="169" spans="1:32" ht="15.75" customHeight="1">
      <c r="A169" s="569"/>
      <c r="B169" s="474"/>
      <c r="C169" s="422"/>
      <c r="D169" s="422"/>
      <c r="E169" s="422"/>
      <c r="F169" s="422"/>
      <c r="G169" s="422"/>
      <c r="H169" s="422"/>
      <c r="I169" s="422"/>
      <c r="J169" s="422"/>
      <c r="K169" s="422"/>
      <c r="L169" s="431"/>
      <c r="M169" s="431"/>
      <c r="N169" s="422"/>
      <c r="O169" s="422"/>
      <c r="P169" s="449"/>
      <c r="Q169" s="128"/>
      <c r="R169" s="358" t="s">
        <v>96</v>
      </c>
      <c r="S169" s="129"/>
      <c r="T169" s="129"/>
      <c r="U169" s="129"/>
      <c r="V169" s="69">
        <v>6</v>
      </c>
      <c r="W169" s="130" t="s">
        <v>64</v>
      </c>
      <c r="X169" s="131">
        <v>0.5</v>
      </c>
      <c r="Y169" s="131">
        <f t="shared" si="46"/>
        <v>3</v>
      </c>
      <c r="Z169" s="131">
        <f t="shared" ref="Z169:Z170" si="48">+Y169*1.12</f>
        <v>3.3600000000000003</v>
      </c>
      <c r="AA169" s="132"/>
      <c r="AB169" s="26" t="s">
        <v>65</v>
      </c>
      <c r="AC169" s="133" t="s">
        <v>65</v>
      </c>
      <c r="AD169" s="133"/>
      <c r="AE169" s="469"/>
      <c r="AF169" s="1"/>
    </row>
    <row r="170" spans="1:32" ht="15.75" customHeight="1">
      <c r="A170" s="569"/>
      <c r="B170" s="477"/>
      <c r="C170" s="425"/>
      <c r="D170" s="425"/>
      <c r="E170" s="425"/>
      <c r="F170" s="425"/>
      <c r="G170" s="425"/>
      <c r="H170" s="425"/>
      <c r="I170" s="425"/>
      <c r="J170" s="425"/>
      <c r="K170" s="425"/>
      <c r="L170" s="432"/>
      <c r="M170" s="432"/>
      <c r="N170" s="425"/>
      <c r="O170" s="425"/>
      <c r="P170" s="458"/>
      <c r="Q170" s="134"/>
      <c r="R170" s="360" t="s">
        <v>274</v>
      </c>
      <c r="S170" s="135"/>
      <c r="T170" s="135"/>
      <c r="U170" s="135"/>
      <c r="V170" s="71">
        <v>1</v>
      </c>
      <c r="W170" s="136" t="s">
        <v>64</v>
      </c>
      <c r="X170" s="137">
        <v>0.35</v>
      </c>
      <c r="Y170" s="137">
        <f t="shared" si="46"/>
        <v>0.35</v>
      </c>
      <c r="Z170" s="137">
        <f t="shared" si="48"/>
        <v>0.39200000000000002</v>
      </c>
      <c r="AA170" s="138"/>
      <c r="AB170" s="31"/>
      <c r="AC170" s="139"/>
      <c r="AD170" s="139"/>
      <c r="AE170" s="504"/>
      <c r="AF170" s="1"/>
    </row>
    <row r="171" spans="1:32" ht="15.75" customHeight="1">
      <c r="A171" s="569"/>
      <c r="B171" s="473" t="s">
        <v>46</v>
      </c>
      <c r="C171" s="445" t="s">
        <v>47</v>
      </c>
      <c r="D171" s="445" t="s">
        <v>48</v>
      </c>
      <c r="E171" s="445" t="s">
        <v>49</v>
      </c>
      <c r="F171" s="453" t="s">
        <v>50</v>
      </c>
      <c r="G171" s="445" t="s">
        <v>51</v>
      </c>
      <c r="H171" s="445" t="s">
        <v>52</v>
      </c>
      <c r="I171" s="445" t="s">
        <v>351</v>
      </c>
      <c r="J171" s="445" t="s">
        <v>352</v>
      </c>
      <c r="K171" s="445" t="s">
        <v>353</v>
      </c>
      <c r="L171" s="493">
        <v>30</v>
      </c>
      <c r="M171" s="493">
        <v>30</v>
      </c>
      <c r="N171" s="445" t="s">
        <v>354</v>
      </c>
      <c r="O171" s="445" t="s">
        <v>355</v>
      </c>
      <c r="P171" s="454" t="s">
        <v>343</v>
      </c>
      <c r="Q171" s="140"/>
      <c r="R171" s="366"/>
      <c r="S171" s="56"/>
      <c r="T171" s="56"/>
      <c r="U171" s="56"/>
      <c r="V171" s="57"/>
      <c r="W171" s="56"/>
      <c r="X171" s="58"/>
      <c r="Y171" s="58"/>
      <c r="Z171" s="58"/>
      <c r="AA171" s="58"/>
      <c r="AB171" s="56"/>
      <c r="AC171" s="56"/>
      <c r="AD171" s="56"/>
      <c r="AE171" s="468"/>
      <c r="AF171" s="1"/>
    </row>
    <row r="172" spans="1:32" ht="15.75" customHeight="1">
      <c r="A172" s="569"/>
      <c r="B172" s="474"/>
      <c r="C172" s="422"/>
      <c r="D172" s="422"/>
      <c r="E172" s="422"/>
      <c r="F172" s="422"/>
      <c r="G172" s="422"/>
      <c r="H172" s="422"/>
      <c r="I172" s="422"/>
      <c r="J172" s="422"/>
      <c r="K172" s="422"/>
      <c r="L172" s="431"/>
      <c r="M172" s="431"/>
      <c r="N172" s="422"/>
      <c r="O172" s="422"/>
      <c r="P172" s="449"/>
      <c r="Q172" s="128"/>
      <c r="R172" s="367"/>
      <c r="S172" s="55"/>
      <c r="T172" s="55"/>
      <c r="U172" s="55"/>
      <c r="V172" s="59"/>
      <c r="W172" s="55"/>
      <c r="X172" s="60"/>
      <c r="Y172" s="60"/>
      <c r="Z172" s="60"/>
      <c r="AA172" s="60"/>
      <c r="AB172" s="55"/>
      <c r="AC172" s="55"/>
      <c r="AD172" s="55"/>
      <c r="AE172" s="469"/>
      <c r="AF172" s="1"/>
    </row>
    <row r="173" spans="1:32" ht="15.75" customHeight="1">
      <c r="A173" s="569"/>
      <c r="B173" s="474"/>
      <c r="C173" s="422"/>
      <c r="D173" s="422"/>
      <c r="E173" s="422"/>
      <c r="F173" s="422"/>
      <c r="G173" s="422"/>
      <c r="H173" s="422"/>
      <c r="I173" s="422"/>
      <c r="J173" s="422"/>
      <c r="K173" s="422"/>
      <c r="L173" s="431"/>
      <c r="M173" s="431"/>
      <c r="N173" s="422"/>
      <c r="O173" s="422"/>
      <c r="P173" s="449"/>
      <c r="Q173" s="128"/>
      <c r="R173" s="367"/>
      <c r="S173" s="55"/>
      <c r="T173" s="55"/>
      <c r="U173" s="55"/>
      <c r="V173" s="59"/>
      <c r="W173" s="55"/>
      <c r="X173" s="60"/>
      <c r="Y173" s="60"/>
      <c r="Z173" s="60"/>
      <c r="AA173" s="60"/>
      <c r="AB173" s="55"/>
      <c r="AC173" s="55"/>
      <c r="AD173" s="55"/>
      <c r="AE173" s="469"/>
      <c r="AF173" s="1"/>
    </row>
    <row r="174" spans="1:32" ht="15.75" customHeight="1">
      <c r="A174" s="569"/>
      <c r="B174" s="474"/>
      <c r="C174" s="422"/>
      <c r="D174" s="422"/>
      <c r="E174" s="422"/>
      <c r="F174" s="422"/>
      <c r="G174" s="422"/>
      <c r="H174" s="422"/>
      <c r="I174" s="422"/>
      <c r="J174" s="422"/>
      <c r="K174" s="422"/>
      <c r="L174" s="431"/>
      <c r="M174" s="431"/>
      <c r="N174" s="422"/>
      <c r="O174" s="422"/>
      <c r="P174" s="449"/>
      <c r="Q174" s="128"/>
      <c r="R174" s="367"/>
      <c r="S174" s="55"/>
      <c r="T174" s="55"/>
      <c r="U174" s="55"/>
      <c r="V174" s="59"/>
      <c r="W174" s="55"/>
      <c r="X174" s="60"/>
      <c r="Y174" s="60"/>
      <c r="Z174" s="60"/>
      <c r="AA174" s="60"/>
      <c r="AB174" s="55"/>
      <c r="AC174" s="55"/>
      <c r="AD174" s="55"/>
      <c r="AE174" s="469"/>
      <c r="AF174" s="1"/>
    </row>
    <row r="175" spans="1:32" ht="15.75" customHeight="1">
      <c r="A175" s="569"/>
      <c r="B175" s="475"/>
      <c r="C175" s="423"/>
      <c r="D175" s="423"/>
      <c r="E175" s="423"/>
      <c r="F175" s="423"/>
      <c r="G175" s="423"/>
      <c r="H175" s="423"/>
      <c r="I175" s="423"/>
      <c r="J175" s="423"/>
      <c r="K175" s="423"/>
      <c r="L175" s="447"/>
      <c r="M175" s="447"/>
      <c r="N175" s="423"/>
      <c r="O175" s="423"/>
      <c r="P175" s="450"/>
      <c r="Q175" s="141"/>
      <c r="R175" s="368"/>
      <c r="S175" s="61"/>
      <c r="T175" s="61"/>
      <c r="U175" s="61"/>
      <c r="V175" s="62"/>
      <c r="W175" s="61"/>
      <c r="X175" s="63"/>
      <c r="Y175" s="63"/>
      <c r="Z175" s="63"/>
      <c r="AA175" s="63"/>
      <c r="AB175" s="61"/>
      <c r="AC175" s="61"/>
      <c r="AD175" s="61"/>
      <c r="AE175" s="470"/>
      <c r="AF175" s="1"/>
    </row>
    <row r="176" spans="1:32" ht="15.75" customHeight="1">
      <c r="A176" s="569"/>
      <c r="B176" s="476" t="s">
        <v>46</v>
      </c>
      <c r="C176" s="427" t="s">
        <v>47</v>
      </c>
      <c r="D176" s="427" t="s">
        <v>48</v>
      </c>
      <c r="E176" s="427" t="s">
        <v>49</v>
      </c>
      <c r="F176" s="452" t="s">
        <v>50</v>
      </c>
      <c r="G176" s="427" t="s">
        <v>51</v>
      </c>
      <c r="H176" s="427" t="s">
        <v>52</v>
      </c>
      <c r="I176" s="427" t="s">
        <v>356</v>
      </c>
      <c r="J176" s="427" t="s">
        <v>357</v>
      </c>
      <c r="K176" s="427" t="s">
        <v>358</v>
      </c>
      <c r="L176" s="494">
        <v>30</v>
      </c>
      <c r="M176" s="494">
        <v>5</v>
      </c>
      <c r="N176" s="427" t="s">
        <v>359</v>
      </c>
      <c r="O176" s="427" t="s">
        <v>360</v>
      </c>
      <c r="P176" s="456" t="s">
        <v>361</v>
      </c>
      <c r="Q176" s="142"/>
      <c r="R176" s="369"/>
      <c r="S176" s="50"/>
      <c r="T176" s="50"/>
      <c r="U176" s="50"/>
      <c r="V176" s="49"/>
      <c r="W176" s="50"/>
      <c r="X176" s="51"/>
      <c r="Y176" s="51"/>
      <c r="Z176" s="51"/>
      <c r="AA176" s="51"/>
      <c r="AB176" s="50"/>
      <c r="AC176" s="50"/>
      <c r="AD176" s="50"/>
      <c r="AE176" s="503"/>
      <c r="AF176" s="1"/>
    </row>
    <row r="177" spans="1:32" ht="15.75" customHeight="1">
      <c r="A177" s="569"/>
      <c r="B177" s="474"/>
      <c r="C177" s="422"/>
      <c r="D177" s="422"/>
      <c r="E177" s="422"/>
      <c r="F177" s="422"/>
      <c r="G177" s="422"/>
      <c r="H177" s="422"/>
      <c r="I177" s="422"/>
      <c r="J177" s="422"/>
      <c r="K177" s="422"/>
      <c r="L177" s="431"/>
      <c r="M177" s="431"/>
      <c r="N177" s="422"/>
      <c r="O177" s="422"/>
      <c r="P177" s="449"/>
      <c r="Q177" s="128"/>
      <c r="R177" s="367"/>
      <c r="S177" s="55"/>
      <c r="T177" s="55"/>
      <c r="U177" s="55"/>
      <c r="V177" s="59"/>
      <c r="W177" s="55"/>
      <c r="X177" s="60"/>
      <c r="Y177" s="60"/>
      <c r="Z177" s="60"/>
      <c r="AA177" s="60"/>
      <c r="AB177" s="55"/>
      <c r="AC177" s="55"/>
      <c r="AD177" s="55"/>
      <c r="AE177" s="469"/>
      <c r="AF177" s="1"/>
    </row>
    <row r="178" spans="1:32" ht="15.75" customHeight="1">
      <c r="A178" s="569"/>
      <c r="B178" s="474"/>
      <c r="C178" s="422"/>
      <c r="D178" s="422"/>
      <c r="E178" s="422"/>
      <c r="F178" s="422"/>
      <c r="G178" s="422"/>
      <c r="H178" s="422"/>
      <c r="I178" s="422"/>
      <c r="J178" s="422"/>
      <c r="K178" s="422"/>
      <c r="L178" s="431"/>
      <c r="M178" s="431"/>
      <c r="N178" s="422"/>
      <c r="O178" s="422"/>
      <c r="P178" s="449"/>
      <c r="Q178" s="128"/>
      <c r="R178" s="367"/>
      <c r="S178" s="55"/>
      <c r="T178" s="55"/>
      <c r="U178" s="55"/>
      <c r="V178" s="59"/>
      <c r="W178" s="55"/>
      <c r="X178" s="60"/>
      <c r="Y178" s="60"/>
      <c r="Z178" s="60"/>
      <c r="AA178" s="60"/>
      <c r="AB178" s="55"/>
      <c r="AC178" s="55"/>
      <c r="AD178" s="55"/>
      <c r="AE178" s="469"/>
      <c r="AF178" s="1"/>
    </row>
    <row r="179" spans="1:32" ht="15.75" customHeight="1">
      <c r="A179" s="569"/>
      <c r="B179" s="474"/>
      <c r="C179" s="422"/>
      <c r="D179" s="422"/>
      <c r="E179" s="422"/>
      <c r="F179" s="422"/>
      <c r="G179" s="422"/>
      <c r="H179" s="422"/>
      <c r="I179" s="422"/>
      <c r="J179" s="422"/>
      <c r="K179" s="422"/>
      <c r="L179" s="431"/>
      <c r="M179" s="431"/>
      <c r="N179" s="422"/>
      <c r="O179" s="422"/>
      <c r="P179" s="449"/>
      <c r="Q179" s="128"/>
      <c r="R179" s="367"/>
      <c r="S179" s="55"/>
      <c r="T179" s="55"/>
      <c r="U179" s="55"/>
      <c r="V179" s="59"/>
      <c r="W179" s="55"/>
      <c r="X179" s="60"/>
      <c r="Y179" s="60"/>
      <c r="Z179" s="60"/>
      <c r="AA179" s="60"/>
      <c r="AB179" s="55"/>
      <c r="AC179" s="55"/>
      <c r="AD179" s="55"/>
      <c r="AE179" s="469"/>
      <c r="AF179" s="1"/>
    </row>
    <row r="180" spans="1:32" ht="15.75" customHeight="1">
      <c r="A180" s="569"/>
      <c r="B180" s="477"/>
      <c r="C180" s="425"/>
      <c r="D180" s="425"/>
      <c r="E180" s="425"/>
      <c r="F180" s="425"/>
      <c r="G180" s="425"/>
      <c r="H180" s="425"/>
      <c r="I180" s="425"/>
      <c r="J180" s="425"/>
      <c r="K180" s="425"/>
      <c r="L180" s="432"/>
      <c r="M180" s="432"/>
      <c r="N180" s="425"/>
      <c r="O180" s="425"/>
      <c r="P180" s="458"/>
      <c r="Q180" s="134"/>
      <c r="R180" s="359"/>
      <c r="S180" s="64"/>
      <c r="T180" s="64"/>
      <c r="U180" s="64"/>
      <c r="V180" s="65"/>
      <c r="W180" s="64"/>
      <c r="X180" s="66"/>
      <c r="Y180" s="66"/>
      <c r="Z180" s="66"/>
      <c r="AA180" s="66"/>
      <c r="AB180" s="64"/>
      <c r="AC180" s="64"/>
      <c r="AD180" s="64"/>
      <c r="AE180" s="504"/>
      <c r="AF180" s="1"/>
    </row>
    <row r="181" spans="1:32" ht="89.25" customHeight="1">
      <c r="A181" s="570"/>
      <c r="B181" s="344" t="s">
        <v>46</v>
      </c>
      <c r="C181" s="345" t="s">
        <v>47</v>
      </c>
      <c r="D181" s="345" t="s">
        <v>48</v>
      </c>
      <c r="E181" s="345" t="s">
        <v>49</v>
      </c>
      <c r="F181" s="346" t="s">
        <v>50</v>
      </c>
      <c r="G181" s="345" t="s">
        <v>51</v>
      </c>
      <c r="H181" s="345" t="s">
        <v>52</v>
      </c>
      <c r="I181" s="345" t="s">
        <v>362</v>
      </c>
      <c r="J181" s="345" t="s">
        <v>363</v>
      </c>
      <c r="K181" s="345" t="s">
        <v>362</v>
      </c>
      <c r="L181" s="143" t="s">
        <v>362</v>
      </c>
      <c r="M181" s="143" t="s">
        <v>362</v>
      </c>
      <c r="N181" s="345" t="s">
        <v>362</v>
      </c>
      <c r="O181" s="345" t="s">
        <v>362</v>
      </c>
      <c r="P181" s="355" t="s">
        <v>362</v>
      </c>
      <c r="Q181" s="144"/>
      <c r="R181" s="376"/>
      <c r="S181" s="145"/>
      <c r="T181" s="145"/>
      <c r="U181" s="145"/>
      <c r="V181" s="146"/>
      <c r="W181" s="145"/>
      <c r="X181" s="147"/>
      <c r="Y181" s="147"/>
      <c r="Z181" s="147"/>
      <c r="AA181" s="147"/>
      <c r="AB181" s="145"/>
      <c r="AC181" s="145"/>
      <c r="AD181" s="145"/>
      <c r="AE181" s="387" t="s">
        <v>364</v>
      </c>
      <c r="AF181" s="1"/>
    </row>
    <row r="182" spans="1:32" ht="35.25" customHeight="1">
      <c r="A182" s="573" t="s">
        <v>336</v>
      </c>
      <c r="B182" s="476" t="s">
        <v>46</v>
      </c>
      <c r="C182" s="427" t="s">
        <v>47</v>
      </c>
      <c r="D182" s="427" t="s">
        <v>48</v>
      </c>
      <c r="E182" s="427" t="s">
        <v>49</v>
      </c>
      <c r="F182" s="452" t="s">
        <v>50</v>
      </c>
      <c r="G182" s="427" t="s">
        <v>51</v>
      </c>
      <c r="H182" s="427" t="s">
        <v>52</v>
      </c>
      <c r="I182" s="427" t="s">
        <v>365</v>
      </c>
      <c r="J182" s="427" t="s">
        <v>366</v>
      </c>
      <c r="K182" s="427" t="s">
        <v>367</v>
      </c>
      <c r="L182" s="494">
        <v>16</v>
      </c>
      <c r="M182" s="494">
        <v>15</v>
      </c>
      <c r="N182" s="427" t="s">
        <v>368</v>
      </c>
      <c r="O182" s="427" t="s">
        <v>369</v>
      </c>
      <c r="P182" s="456" t="s">
        <v>370</v>
      </c>
      <c r="Q182" s="16" t="s">
        <v>151</v>
      </c>
      <c r="R182" s="363" t="s">
        <v>152</v>
      </c>
      <c r="S182" s="18"/>
      <c r="T182" s="19" t="s">
        <v>61</v>
      </c>
      <c r="U182" s="20" t="s">
        <v>62</v>
      </c>
      <c r="V182" s="21"/>
      <c r="W182" s="22"/>
      <c r="X182" s="148"/>
      <c r="Y182" s="148"/>
      <c r="Z182" s="148"/>
      <c r="AA182" s="236">
        <f>SUM(Z183:Z186)</f>
        <v>56.442400000000006</v>
      </c>
      <c r="AB182" s="22"/>
      <c r="AC182" s="22"/>
      <c r="AD182" s="127"/>
      <c r="AE182" s="503" t="s">
        <v>371</v>
      </c>
      <c r="AF182" s="1"/>
    </row>
    <row r="183" spans="1:32" ht="35.25" customHeight="1">
      <c r="A183" s="569"/>
      <c r="B183" s="474"/>
      <c r="C183" s="422"/>
      <c r="D183" s="422"/>
      <c r="E183" s="422"/>
      <c r="F183" s="422"/>
      <c r="G183" s="422"/>
      <c r="H183" s="422"/>
      <c r="I183" s="422"/>
      <c r="J183" s="422"/>
      <c r="K183" s="422"/>
      <c r="L183" s="431"/>
      <c r="M183" s="431"/>
      <c r="N183" s="422"/>
      <c r="O183" s="422"/>
      <c r="P183" s="449"/>
      <c r="Q183" s="128"/>
      <c r="R183" s="358" t="s">
        <v>153</v>
      </c>
      <c r="S183" s="129"/>
      <c r="T183" s="129"/>
      <c r="U183" s="129"/>
      <c r="V183" s="69">
        <v>2</v>
      </c>
      <c r="W183" s="130" t="s">
        <v>64</v>
      </c>
      <c r="X183" s="131">
        <v>10.079000000000001</v>
      </c>
      <c r="Y183" s="131">
        <f t="shared" ref="Y183:Y186" si="49">+X183*V183</f>
        <v>20.158000000000001</v>
      </c>
      <c r="Z183" s="131">
        <f t="shared" ref="Z183:Z186" si="50">+Y183*1.12</f>
        <v>22.576960000000003</v>
      </c>
      <c r="AA183" s="60"/>
      <c r="AB183" s="26" t="s">
        <v>65</v>
      </c>
      <c r="AC183" s="133" t="s">
        <v>65</v>
      </c>
      <c r="AD183" s="133"/>
      <c r="AE183" s="469"/>
      <c r="AF183" s="1"/>
    </row>
    <row r="184" spans="1:32" ht="35.25" customHeight="1">
      <c r="A184" s="569"/>
      <c r="B184" s="474"/>
      <c r="C184" s="422"/>
      <c r="D184" s="422"/>
      <c r="E184" s="422"/>
      <c r="F184" s="422"/>
      <c r="G184" s="422"/>
      <c r="H184" s="422"/>
      <c r="I184" s="422"/>
      <c r="J184" s="422"/>
      <c r="K184" s="422"/>
      <c r="L184" s="431"/>
      <c r="M184" s="431"/>
      <c r="N184" s="422"/>
      <c r="O184" s="422"/>
      <c r="P184" s="449"/>
      <c r="Q184" s="128"/>
      <c r="R184" s="358" t="s">
        <v>372</v>
      </c>
      <c r="S184" s="129"/>
      <c r="T184" s="129"/>
      <c r="U184" s="129"/>
      <c r="V184" s="69">
        <v>1</v>
      </c>
      <c r="W184" s="130" t="s">
        <v>64</v>
      </c>
      <c r="X184" s="131">
        <v>10.079000000000001</v>
      </c>
      <c r="Y184" s="131">
        <f t="shared" si="49"/>
        <v>10.079000000000001</v>
      </c>
      <c r="Z184" s="131">
        <f t="shared" si="50"/>
        <v>11.288480000000002</v>
      </c>
      <c r="AA184" s="132"/>
      <c r="AB184" s="26" t="s">
        <v>65</v>
      </c>
      <c r="AC184" s="133" t="s">
        <v>65</v>
      </c>
      <c r="AD184" s="133"/>
      <c r="AE184" s="469"/>
      <c r="AF184" s="1"/>
    </row>
    <row r="185" spans="1:32" ht="35.25" customHeight="1">
      <c r="A185" s="569"/>
      <c r="B185" s="474"/>
      <c r="C185" s="422"/>
      <c r="D185" s="422"/>
      <c r="E185" s="422"/>
      <c r="F185" s="422"/>
      <c r="G185" s="422"/>
      <c r="H185" s="422"/>
      <c r="I185" s="422"/>
      <c r="J185" s="422"/>
      <c r="K185" s="422"/>
      <c r="L185" s="431"/>
      <c r="M185" s="431"/>
      <c r="N185" s="422"/>
      <c r="O185" s="422"/>
      <c r="P185" s="449"/>
      <c r="Q185" s="128"/>
      <c r="R185" s="358" t="s">
        <v>373</v>
      </c>
      <c r="S185" s="129"/>
      <c r="T185" s="129"/>
      <c r="U185" s="129"/>
      <c r="V185" s="69">
        <v>1</v>
      </c>
      <c r="W185" s="130" t="s">
        <v>64</v>
      </c>
      <c r="X185" s="131">
        <v>10.079000000000001</v>
      </c>
      <c r="Y185" s="131">
        <f t="shared" si="49"/>
        <v>10.079000000000001</v>
      </c>
      <c r="Z185" s="131">
        <f t="shared" si="50"/>
        <v>11.288480000000002</v>
      </c>
      <c r="AA185" s="132"/>
      <c r="AB185" s="26" t="s">
        <v>65</v>
      </c>
      <c r="AC185" s="133" t="s">
        <v>65</v>
      </c>
      <c r="AD185" s="133"/>
      <c r="AE185" s="469"/>
      <c r="AF185" s="1"/>
    </row>
    <row r="186" spans="1:32" ht="35.25" customHeight="1">
      <c r="A186" s="569"/>
      <c r="B186" s="477"/>
      <c r="C186" s="425"/>
      <c r="D186" s="425"/>
      <c r="E186" s="425"/>
      <c r="F186" s="425"/>
      <c r="G186" s="425"/>
      <c r="H186" s="425"/>
      <c r="I186" s="425"/>
      <c r="J186" s="425"/>
      <c r="K186" s="425"/>
      <c r="L186" s="432"/>
      <c r="M186" s="432"/>
      <c r="N186" s="425"/>
      <c r="O186" s="425"/>
      <c r="P186" s="458"/>
      <c r="Q186" s="134"/>
      <c r="R186" s="360" t="s">
        <v>374</v>
      </c>
      <c r="S186" s="135"/>
      <c r="T186" s="135"/>
      <c r="U186" s="135"/>
      <c r="V186" s="71">
        <v>1</v>
      </c>
      <c r="W186" s="136" t="s">
        <v>64</v>
      </c>
      <c r="X186" s="137">
        <v>10.079000000000001</v>
      </c>
      <c r="Y186" s="137">
        <f t="shared" si="49"/>
        <v>10.079000000000001</v>
      </c>
      <c r="Z186" s="137">
        <f t="shared" si="50"/>
        <v>11.288480000000002</v>
      </c>
      <c r="AA186" s="138"/>
      <c r="AB186" s="31" t="s">
        <v>65</v>
      </c>
      <c r="AC186" s="139" t="s">
        <v>65</v>
      </c>
      <c r="AD186" s="139"/>
      <c r="AE186" s="504"/>
      <c r="AF186" s="1"/>
    </row>
    <row r="187" spans="1:32" ht="50.25" customHeight="1">
      <c r="A187" s="569"/>
      <c r="B187" s="473" t="s">
        <v>46</v>
      </c>
      <c r="C187" s="445" t="s">
        <v>47</v>
      </c>
      <c r="D187" s="445" t="s">
        <v>48</v>
      </c>
      <c r="E187" s="445" t="s">
        <v>49</v>
      </c>
      <c r="F187" s="453" t="s">
        <v>50</v>
      </c>
      <c r="G187" s="445" t="s">
        <v>51</v>
      </c>
      <c r="H187" s="445" t="s">
        <v>52</v>
      </c>
      <c r="I187" s="445" t="s">
        <v>375</v>
      </c>
      <c r="J187" s="445" t="s">
        <v>376</v>
      </c>
      <c r="K187" s="445" t="s">
        <v>377</v>
      </c>
      <c r="L187" s="493">
        <v>1</v>
      </c>
      <c r="M187" s="493">
        <v>1</v>
      </c>
      <c r="N187" s="445" t="s">
        <v>378</v>
      </c>
      <c r="O187" s="445" t="s">
        <v>379</v>
      </c>
      <c r="P187" s="454" t="s">
        <v>380</v>
      </c>
      <c r="Q187" s="72" t="s">
        <v>151</v>
      </c>
      <c r="R187" s="364" t="s">
        <v>152</v>
      </c>
      <c r="S187" s="35"/>
      <c r="T187" s="36" t="s">
        <v>61</v>
      </c>
      <c r="U187" s="37" t="s">
        <v>62</v>
      </c>
      <c r="V187" s="57"/>
      <c r="W187" s="56"/>
      <c r="X187" s="58"/>
      <c r="Y187" s="58"/>
      <c r="Z187" s="58"/>
      <c r="AA187" s="149">
        <f>SUM(Z188:Z191)</f>
        <v>250.32000000000005</v>
      </c>
      <c r="AB187" s="56"/>
      <c r="AC187" s="56"/>
      <c r="AD187" s="56"/>
      <c r="AE187" s="468" t="s">
        <v>381</v>
      </c>
      <c r="AF187" s="1"/>
    </row>
    <row r="188" spans="1:32" ht="50.25" customHeight="1">
      <c r="A188" s="569"/>
      <c r="B188" s="474"/>
      <c r="C188" s="422"/>
      <c r="D188" s="422"/>
      <c r="E188" s="422"/>
      <c r="F188" s="422"/>
      <c r="G188" s="422"/>
      <c r="H188" s="422"/>
      <c r="I188" s="422"/>
      <c r="J188" s="422"/>
      <c r="K188" s="422"/>
      <c r="L188" s="431"/>
      <c r="M188" s="431"/>
      <c r="N188" s="422"/>
      <c r="O188" s="422"/>
      <c r="P188" s="449"/>
      <c r="Q188" s="68"/>
      <c r="R188" s="358" t="s">
        <v>154</v>
      </c>
      <c r="S188" s="129"/>
      <c r="T188" s="129"/>
      <c r="U188" s="129"/>
      <c r="V188" s="69">
        <v>1</v>
      </c>
      <c r="W188" s="130" t="s">
        <v>64</v>
      </c>
      <c r="X188" s="131">
        <v>58.5</v>
      </c>
      <c r="Y188" s="131">
        <f t="shared" ref="Y188:Y191" si="51">+X188*V188</f>
        <v>58.5</v>
      </c>
      <c r="Z188" s="131">
        <f t="shared" ref="Z188:Z191" si="52">+Y188*1.12</f>
        <v>65.52000000000001</v>
      </c>
      <c r="AA188" s="132"/>
      <c r="AB188" s="26" t="s">
        <v>65</v>
      </c>
      <c r="AC188" s="133" t="s">
        <v>65</v>
      </c>
      <c r="AD188" s="55"/>
      <c r="AE188" s="469"/>
      <c r="AF188" s="1"/>
    </row>
    <row r="189" spans="1:32" ht="50.25" customHeight="1">
      <c r="A189" s="569"/>
      <c r="B189" s="474"/>
      <c r="C189" s="422"/>
      <c r="D189" s="422"/>
      <c r="E189" s="422"/>
      <c r="F189" s="422"/>
      <c r="G189" s="422"/>
      <c r="H189" s="422"/>
      <c r="I189" s="422"/>
      <c r="J189" s="422"/>
      <c r="K189" s="422"/>
      <c r="L189" s="431"/>
      <c r="M189" s="431"/>
      <c r="N189" s="422"/>
      <c r="O189" s="422"/>
      <c r="P189" s="449"/>
      <c r="Q189" s="68"/>
      <c r="R189" s="358" t="s">
        <v>155</v>
      </c>
      <c r="S189" s="129"/>
      <c r="T189" s="129"/>
      <c r="U189" s="129"/>
      <c r="V189" s="69">
        <v>1</v>
      </c>
      <c r="W189" s="130" t="s">
        <v>64</v>
      </c>
      <c r="X189" s="131">
        <v>55</v>
      </c>
      <c r="Y189" s="131">
        <f t="shared" si="51"/>
        <v>55</v>
      </c>
      <c r="Z189" s="131">
        <f t="shared" si="52"/>
        <v>61.600000000000009</v>
      </c>
      <c r="AA189" s="132"/>
      <c r="AB189" s="26" t="s">
        <v>65</v>
      </c>
      <c r="AC189" s="133" t="s">
        <v>65</v>
      </c>
      <c r="AD189" s="55"/>
      <c r="AE189" s="469"/>
      <c r="AF189" s="1"/>
    </row>
    <row r="190" spans="1:32" ht="50.25" customHeight="1">
      <c r="A190" s="569"/>
      <c r="B190" s="474"/>
      <c r="C190" s="422"/>
      <c r="D190" s="422"/>
      <c r="E190" s="422"/>
      <c r="F190" s="422"/>
      <c r="G190" s="422"/>
      <c r="H190" s="422"/>
      <c r="I190" s="422"/>
      <c r="J190" s="422"/>
      <c r="K190" s="422"/>
      <c r="L190" s="431"/>
      <c r="M190" s="431"/>
      <c r="N190" s="422"/>
      <c r="O190" s="422"/>
      <c r="P190" s="449"/>
      <c r="Q190" s="68"/>
      <c r="R190" s="358" t="s">
        <v>156</v>
      </c>
      <c r="S190" s="129"/>
      <c r="T190" s="129"/>
      <c r="U190" s="129"/>
      <c r="V190" s="69">
        <v>1</v>
      </c>
      <c r="W190" s="130" t="s">
        <v>64</v>
      </c>
      <c r="X190" s="131">
        <v>55</v>
      </c>
      <c r="Y190" s="131">
        <f t="shared" si="51"/>
        <v>55</v>
      </c>
      <c r="Z190" s="131">
        <f t="shared" si="52"/>
        <v>61.600000000000009</v>
      </c>
      <c r="AA190" s="132"/>
      <c r="AB190" s="26" t="s">
        <v>65</v>
      </c>
      <c r="AC190" s="133" t="s">
        <v>65</v>
      </c>
      <c r="AD190" s="55"/>
      <c r="AE190" s="469"/>
      <c r="AF190" s="1"/>
    </row>
    <row r="191" spans="1:32" ht="50.25" customHeight="1">
      <c r="A191" s="569"/>
      <c r="B191" s="475"/>
      <c r="C191" s="423"/>
      <c r="D191" s="423"/>
      <c r="E191" s="423"/>
      <c r="F191" s="423"/>
      <c r="G191" s="423"/>
      <c r="H191" s="423"/>
      <c r="I191" s="423"/>
      <c r="J191" s="423"/>
      <c r="K191" s="423"/>
      <c r="L191" s="447"/>
      <c r="M191" s="447"/>
      <c r="N191" s="423"/>
      <c r="O191" s="423"/>
      <c r="P191" s="450"/>
      <c r="Q191" s="141"/>
      <c r="R191" s="365" t="s">
        <v>157</v>
      </c>
      <c r="S191" s="150"/>
      <c r="T191" s="150"/>
      <c r="U191" s="150"/>
      <c r="V191" s="151">
        <v>1</v>
      </c>
      <c r="W191" s="152" t="s">
        <v>64</v>
      </c>
      <c r="X191" s="153">
        <v>55</v>
      </c>
      <c r="Y191" s="153">
        <f t="shared" si="51"/>
        <v>55</v>
      </c>
      <c r="Z191" s="153">
        <f t="shared" si="52"/>
        <v>61.600000000000009</v>
      </c>
      <c r="AA191" s="154"/>
      <c r="AB191" s="45" t="s">
        <v>65</v>
      </c>
      <c r="AC191" s="155" t="s">
        <v>65</v>
      </c>
      <c r="AD191" s="155"/>
      <c r="AE191" s="470"/>
      <c r="AF191" s="1"/>
    </row>
    <row r="192" spans="1:32" ht="15.75" customHeight="1">
      <c r="A192" s="569"/>
      <c r="B192" s="476" t="s">
        <v>46</v>
      </c>
      <c r="C192" s="427" t="s">
        <v>47</v>
      </c>
      <c r="D192" s="427" t="s">
        <v>48</v>
      </c>
      <c r="E192" s="427" t="s">
        <v>49</v>
      </c>
      <c r="F192" s="452" t="s">
        <v>50</v>
      </c>
      <c r="G192" s="427" t="s">
        <v>51</v>
      </c>
      <c r="H192" s="427" t="s">
        <v>52</v>
      </c>
      <c r="I192" s="427" t="s">
        <v>382</v>
      </c>
      <c r="J192" s="427" t="s">
        <v>383</v>
      </c>
      <c r="K192" s="427" t="s">
        <v>384</v>
      </c>
      <c r="L192" s="494">
        <v>1</v>
      </c>
      <c r="M192" s="494">
        <v>3</v>
      </c>
      <c r="N192" s="427" t="s">
        <v>385</v>
      </c>
      <c r="O192" s="427" t="s">
        <v>386</v>
      </c>
      <c r="P192" s="456" t="s">
        <v>387</v>
      </c>
      <c r="Q192" s="142"/>
      <c r="R192" s="369"/>
      <c r="S192" s="50"/>
      <c r="T192" s="50"/>
      <c r="U192" s="50"/>
      <c r="V192" s="49"/>
      <c r="W192" s="50"/>
      <c r="X192" s="51"/>
      <c r="Y192" s="51"/>
      <c r="Z192" s="51"/>
      <c r="AA192" s="51"/>
      <c r="AB192" s="50"/>
      <c r="AC192" s="50"/>
      <c r="AD192" s="127"/>
      <c r="AE192" s="503"/>
      <c r="AF192" s="1"/>
    </row>
    <row r="193" spans="1:32" ht="15.75" customHeight="1">
      <c r="A193" s="569"/>
      <c r="B193" s="474"/>
      <c r="C193" s="422"/>
      <c r="D193" s="422"/>
      <c r="E193" s="422"/>
      <c r="F193" s="422"/>
      <c r="G193" s="422"/>
      <c r="H193" s="422"/>
      <c r="I193" s="422"/>
      <c r="J193" s="422"/>
      <c r="K193" s="422"/>
      <c r="L193" s="431"/>
      <c r="M193" s="431"/>
      <c r="N193" s="422"/>
      <c r="O193" s="422"/>
      <c r="P193" s="449"/>
      <c r="Q193" s="128"/>
      <c r="R193" s="367"/>
      <c r="S193" s="55"/>
      <c r="T193" s="55"/>
      <c r="U193" s="55"/>
      <c r="V193" s="59"/>
      <c r="W193" s="55"/>
      <c r="X193" s="60"/>
      <c r="Y193" s="60"/>
      <c r="Z193" s="60"/>
      <c r="AA193" s="60"/>
      <c r="AB193" s="55"/>
      <c r="AC193" s="55"/>
      <c r="AD193" s="133"/>
      <c r="AE193" s="469"/>
      <c r="AF193" s="1"/>
    </row>
    <row r="194" spans="1:32" ht="15.75" customHeight="1">
      <c r="A194" s="569"/>
      <c r="B194" s="474"/>
      <c r="C194" s="422"/>
      <c r="D194" s="422"/>
      <c r="E194" s="422"/>
      <c r="F194" s="422"/>
      <c r="G194" s="422"/>
      <c r="H194" s="422"/>
      <c r="I194" s="422"/>
      <c r="J194" s="422"/>
      <c r="K194" s="422"/>
      <c r="L194" s="431"/>
      <c r="M194" s="431"/>
      <c r="N194" s="422"/>
      <c r="O194" s="422"/>
      <c r="P194" s="449"/>
      <c r="Q194" s="128"/>
      <c r="R194" s="367"/>
      <c r="S194" s="55"/>
      <c r="T194" s="55"/>
      <c r="U194" s="55"/>
      <c r="V194" s="59"/>
      <c r="W194" s="55"/>
      <c r="X194" s="60"/>
      <c r="Y194" s="60"/>
      <c r="Z194" s="60"/>
      <c r="AA194" s="60"/>
      <c r="AB194" s="55"/>
      <c r="AC194" s="55"/>
      <c r="AD194" s="133"/>
      <c r="AE194" s="469"/>
      <c r="AF194" s="1"/>
    </row>
    <row r="195" spans="1:32" ht="15.75" customHeight="1">
      <c r="A195" s="569"/>
      <c r="B195" s="474"/>
      <c r="C195" s="422"/>
      <c r="D195" s="422"/>
      <c r="E195" s="422"/>
      <c r="F195" s="422"/>
      <c r="G195" s="422"/>
      <c r="H195" s="422"/>
      <c r="I195" s="422"/>
      <c r="J195" s="422"/>
      <c r="K195" s="422"/>
      <c r="L195" s="431"/>
      <c r="M195" s="431"/>
      <c r="N195" s="422"/>
      <c r="O195" s="422"/>
      <c r="P195" s="449"/>
      <c r="Q195" s="128"/>
      <c r="R195" s="358"/>
      <c r="S195" s="42"/>
      <c r="T195" s="42"/>
      <c r="U195" s="42"/>
      <c r="V195" s="25"/>
      <c r="W195" s="26"/>
      <c r="X195" s="110"/>
      <c r="Y195" s="110"/>
      <c r="Z195" s="110"/>
      <c r="AA195" s="132"/>
      <c r="AB195" s="26"/>
      <c r="AC195" s="133"/>
      <c r="AD195" s="133"/>
      <c r="AE195" s="469"/>
      <c r="AF195" s="1"/>
    </row>
    <row r="196" spans="1:32" ht="15.75" customHeight="1">
      <c r="A196" s="569"/>
      <c r="B196" s="477"/>
      <c r="C196" s="425"/>
      <c r="D196" s="425"/>
      <c r="E196" s="425"/>
      <c r="F196" s="425"/>
      <c r="G196" s="425"/>
      <c r="H196" s="425"/>
      <c r="I196" s="425"/>
      <c r="J196" s="425"/>
      <c r="K196" s="425"/>
      <c r="L196" s="432"/>
      <c r="M196" s="432"/>
      <c r="N196" s="425"/>
      <c r="O196" s="425"/>
      <c r="P196" s="458"/>
      <c r="Q196" s="134"/>
      <c r="R196" s="360"/>
      <c r="S196" s="114"/>
      <c r="T196" s="114"/>
      <c r="U196" s="114"/>
      <c r="V196" s="30"/>
      <c r="W196" s="31"/>
      <c r="X196" s="115"/>
      <c r="Y196" s="115"/>
      <c r="Z196" s="115"/>
      <c r="AA196" s="138"/>
      <c r="AB196" s="31"/>
      <c r="AC196" s="139"/>
      <c r="AD196" s="139"/>
      <c r="AE196" s="504"/>
      <c r="AF196" s="1"/>
    </row>
    <row r="197" spans="1:32" ht="15.75" customHeight="1">
      <c r="A197" s="569"/>
      <c r="B197" s="473" t="s">
        <v>46</v>
      </c>
      <c r="C197" s="445" t="s">
        <v>47</v>
      </c>
      <c r="D197" s="445" t="s">
        <v>48</v>
      </c>
      <c r="E197" s="445" t="s">
        <v>49</v>
      </c>
      <c r="F197" s="453" t="s">
        <v>50</v>
      </c>
      <c r="G197" s="445" t="s">
        <v>51</v>
      </c>
      <c r="H197" s="445" t="s">
        <v>52</v>
      </c>
      <c r="I197" s="445" t="s">
        <v>388</v>
      </c>
      <c r="J197" s="445" t="s">
        <v>389</v>
      </c>
      <c r="K197" s="445" t="s">
        <v>390</v>
      </c>
      <c r="L197" s="493">
        <v>254</v>
      </c>
      <c r="M197" s="493">
        <v>300</v>
      </c>
      <c r="N197" s="445" t="s">
        <v>391</v>
      </c>
      <c r="O197" s="445" t="s">
        <v>392</v>
      </c>
      <c r="P197" s="454" t="s">
        <v>393</v>
      </c>
      <c r="Q197" s="140"/>
      <c r="R197" s="364"/>
      <c r="S197" s="73"/>
      <c r="T197" s="73"/>
      <c r="U197" s="73"/>
      <c r="V197" s="38"/>
      <c r="W197" s="39"/>
      <c r="X197" s="156"/>
      <c r="Y197" s="156"/>
      <c r="Z197" s="156"/>
      <c r="AA197" s="149"/>
      <c r="AB197" s="39"/>
      <c r="AC197" s="39"/>
      <c r="AD197" s="39"/>
      <c r="AE197" s="468"/>
      <c r="AF197" s="1"/>
    </row>
    <row r="198" spans="1:32" ht="15.75" customHeight="1">
      <c r="A198" s="569"/>
      <c r="B198" s="474"/>
      <c r="C198" s="422"/>
      <c r="D198" s="422"/>
      <c r="E198" s="422"/>
      <c r="F198" s="422"/>
      <c r="G198" s="422"/>
      <c r="H198" s="422"/>
      <c r="I198" s="422"/>
      <c r="J198" s="422"/>
      <c r="K198" s="422"/>
      <c r="L198" s="431"/>
      <c r="M198" s="431"/>
      <c r="N198" s="422"/>
      <c r="O198" s="422"/>
      <c r="P198" s="449"/>
      <c r="Q198" s="128"/>
      <c r="R198" s="358"/>
      <c r="S198" s="42"/>
      <c r="T198" s="42"/>
      <c r="U198" s="42"/>
      <c r="V198" s="25"/>
      <c r="W198" s="26"/>
      <c r="X198" s="110"/>
      <c r="Y198" s="110"/>
      <c r="Z198" s="110"/>
      <c r="AA198" s="132"/>
      <c r="AB198" s="26"/>
      <c r="AC198" s="26"/>
      <c r="AD198" s="26"/>
      <c r="AE198" s="469"/>
      <c r="AF198" s="1"/>
    </row>
    <row r="199" spans="1:32" ht="15.75" customHeight="1">
      <c r="A199" s="569"/>
      <c r="B199" s="474"/>
      <c r="C199" s="422"/>
      <c r="D199" s="422"/>
      <c r="E199" s="422"/>
      <c r="F199" s="422"/>
      <c r="G199" s="422"/>
      <c r="H199" s="422"/>
      <c r="I199" s="422"/>
      <c r="J199" s="422"/>
      <c r="K199" s="422"/>
      <c r="L199" s="431"/>
      <c r="M199" s="431"/>
      <c r="N199" s="422"/>
      <c r="O199" s="422"/>
      <c r="P199" s="449"/>
      <c r="Q199" s="128"/>
      <c r="R199" s="358"/>
      <c r="S199" s="42"/>
      <c r="T199" s="42"/>
      <c r="U199" s="42"/>
      <c r="V199" s="25"/>
      <c r="W199" s="26"/>
      <c r="X199" s="110"/>
      <c r="Y199" s="110"/>
      <c r="Z199" s="110"/>
      <c r="AA199" s="132"/>
      <c r="AB199" s="26"/>
      <c r="AC199" s="26"/>
      <c r="AD199" s="133"/>
      <c r="AE199" s="469"/>
      <c r="AF199" s="1"/>
    </row>
    <row r="200" spans="1:32" ht="15.75" customHeight="1">
      <c r="A200" s="569"/>
      <c r="B200" s="474"/>
      <c r="C200" s="422"/>
      <c r="D200" s="422"/>
      <c r="E200" s="422"/>
      <c r="F200" s="422"/>
      <c r="G200" s="422"/>
      <c r="H200" s="422"/>
      <c r="I200" s="422"/>
      <c r="J200" s="422"/>
      <c r="K200" s="422"/>
      <c r="L200" s="431"/>
      <c r="M200" s="431"/>
      <c r="N200" s="422"/>
      <c r="O200" s="422"/>
      <c r="P200" s="449"/>
      <c r="Q200" s="128"/>
      <c r="R200" s="358"/>
      <c r="S200" s="42"/>
      <c r="T200" s="42"/>
      <c r="U200" s="42"/>
      <c r="V200" s="25"/>
      <c r="W200" s="26"/>
      <c r="X200" s="110"/>
      <c r="Y200" s="110"/>
      <c r="Z200" s="110"/>
      <c r="AA200" s="132"/>
      <c r="AB200" s="26"/>
      <c r="AC200" s="26"/>
      <c r="AD200" s="133"/>
      <c r="AE200" s="469"/>
      <c r="AF200" s="1"/>
    </row>
    <row r="201" spans="1:32" ht="15.75" customHeight="1">
      <c r="A201" s="569"/>
      <c r="B201" s="475"/>
      <c r="C201" s="423"/>
      <c r="D201" s="423"/>
      <c r="E201" s="423"/>
      <c r="F201" s="423"/>
      <c r="G201" s="423"/>
      <c r="H201" s="423"/>
      <c r="I201" s="423"/>
      <c r="J201" s="423"/>
      <c r="K201" s="423"/>
      <c r="L201" s="447"/>
      <c r="M201" s="447"/>
      <c r="N201" s="423"/>
      <c r="O201" s="423"/>
      <c r="P201" s="450"/>
      <c r="Q201" s="141"/>
      <c r="R201" s="365"/>
      <c r="S201" s="125"/>
      <c r="T201" s="125"/>
      <c r="U201" s="125"/>
      <c r="V201" s="44"/>
      <c r="W201" s="45"/>
      <c r="X201" s="119"/>
      <c r="Y201" s="119"/>
      <c r="Z201" s="119"/>
      <c r="AA201" s="154"/>
      <c r="AB201" s="45"/>
      <c r="AC201" s="45"/>
      <c r="AD201" s="155"/>
      <c r="AE201" s="470"/>
      <c r="AF201" s="1"/>
    </row>
    <row r="202" spans="1:32" ht="15.75" customHeight="1">
      <c r="A202" s="569"/>
      <c r="B202" s="476" t="s">
        <v>46</v>
      </c>
      <c r="C202" s="427" t="s">
        <v>47</v>
      </c>
      <c r="D202" s="427" t="s">
        <v>48</v>
      </c>
      <c r="E202" s="427" t="s">
        <v>49</v>
      </c>
      <c r="F202" s="452" t="s">
        <v>50</v>
      </c>
      <c r="G202" s="427" t="s">
        <v>51</v>
      </c>
      <c r="H202" s="427" t="s">
        <v>52</v>
      </c>
      <c r="I202" s="427" t="s">
        <v>394</v>
      </c>
      <c r="J202" s="427" t="s">
        <v>395</v>
      </c>
      <c r="K202" s="427" t="s">
        <v>396</v>
      </c>
      <c r="L202" s="494">
        <v>568</v>
      </c>
      <c r="M202" s="494">
        <v>370</v>
      </c>
      <c r="N202" s="427" t="s">
        <v>397</v>
      </c>
      <c r="O202" s="427" t="s">
        <v>398</v>
      </c>
      <c r="P202" s="456" t="s">
        <v>399</v>
      </c>
      <c r="Q202" s="142"/>
      <c r="R202" s="363"/>
      <c r="S202" s="17"/>
      <c r="T202" s="17"/>
      <c r="U202" s="17"/>
      <c r="V202" s="21"/>
      <c r="W202" s="22"/>
      <c r="X202" s="148"/>
      <c r="Y202" s="148"/>
      <c r="Z202" s="148"/>
      <c r="AA202" s="236"/>
      <c r="AB202" s="22"/>
      <c r="AC202" s="127"/>
      <c r="AD202" s="127"/>
      <c r="AE202" s="503"/>
      <c r="AF202" s="1"/>
    </row>
    <row r="203" spans="1:32" ht="15.75" customHeight="1">
      <c r="A203" s="569"/>
      <c r="B203" s="474"/>
      <c r="C203" s="422"/>
      <c r="D203" s="422"/>
      <c r="E203" s="422"/>
      <c r="F203" s="422"/>
      <c r="G203" s="422"/>
      <c r="H203" s="422"/>
      <c r="I203" s="422"/>
      <c r="J203" s="422"/>
      <c r="K203" s="422"/>
      <c r="L203" s="431"/>
      <c r="M203" s="431"/>
      <c r="N203" s="422"/>
      <c r="O203" s="422"/>
      <c r="P203" s="449"/>
      <c r="Q203" s="128"/>
      <c r="R203" s="358"/>
      <c r="S203" s="42"/>
      <c r="T203" s="42"/>
      <c r="U203" s="42"/>
      <c r="V203" s="25"/>
      <c r="W203" s="26"/>
      <c r="X203" s="110"/>
      <c r="Y203" s="110"/>
      <c r="Z203" s="110"/>
      <c r="AA203" s="132"/>
      <c r="AB203" s="26"/>
      <c r="AC203" s="133"/>
      <c r="AD203" s="133"/>
      <c r="AE203" s="469"/>
      <c r="AF203" s="1"/>
    </row>
    <row r="204" spans="1:32" ht="15.75" customHeight="1">
      <c r="A204" s="570"/>
      <c r="B204" s="474"/>
      <c r="C204" s="422"/>
      <c r="D204" s="422"/>
      <c r="E204" s="422"/>
      <c r="F204" s="422"/>
      <c r="G204" s="422"/>
      <c r="H204" s="422"/>
      <c r="I204" s="422"/>
      <c r="J204" s="422"/>
      <c r="K204" s="422"/>
      <c r="L204" s="431"/>
      <c r="M204" s="431"/>
      <c r="N204" s="422"/>
      <c r="O204" s="422"/>
      <c r="P204" s="449"/>
      <c r="Q204" s="128"/>
      <c r="R204" s="358"/>
      <c r="S204" s="42"/>
      <c r="T204" s="42"/>
      <c r="U204" s="42"/>
      <c r="V204" s="25"/>
      <c r="W204" s="26"/>
      <c r="X204" s="110"/>
      <c r="Y204" s="110"/>
      <c r="Z204" s="110"/>
      <c r="AA204" s="132"/>
      <c r="AB204" s="26"/>
      <c r="AC204" s="133"/>
      <c r="AD204" s="133"/>
      <c r="AE204" s="469"/>
      <c r="AF204" s="1"/>
    </row>
    <row r="205" spans="1:32" ht="15.75" customHeight="1">
      <c r="A205" s="573" t="s">
        <v>336</v>
      </c>
      <c r="B205" s="474"/>
      <c r="C205" s="422"/>
      <c r="D205" s="422"/>
      <c r="E205" s="422"/>
      <c r="F205" s="422"/>
      <c r="G205" s="422"/>
      <c r="H205" s="422"/>
      <c r="I205" s="422"/>
      <c r="J205" s="422"/>
      <c r="K205" s="422"/>
      <c r="L205" s="431"/>
      <c r="M205" s="431"/>
      <c r="N205" s="422"/>
      <c r="O205" s="422"/>
      <c r="P205" s="449"/>
      <c r="Q205" s="128"/>
      <c r="R205" s="358"/>
      <c r="S205" s="42"/>
      <c r="T205" s="42"/>
      <c r="U205" s="42"/>
      <c r="V205" s="25"/>
      <c r="W205" s="26"/>
      <c r="X205" s="110"/>
      <c r="Y205" s="110"/>
      <c r="Z205" s="110"/>
      <c r="AA205" s="132"/>
      <c r="AB205" s="26"/>
      <c r="AC205" s="133"/>
      <c r="AD205" s="133"/>
      <c r="AE205" s="469"/>
      <c r="AF205" s="1"/>
    </row>
    <row r="206" spans="1:32" ht="15.75" customHeight="1">
      <c r="A206" s="569"/>
      <c r="B206" s="477"/>
      <c r="C206" s="425"/>
      <c r="D206" s="425"/>
      <c r="E206" s="425"/>
      <c r="F206" s="425"/>
      <c r="G206" s="425"/>
      <c r="H206" s="425"/>
      <c r="I206" s="425"/>
      <c r="J206" s="425"/>
      <c r="K206" s="425"/>
      <c r="L206" s="432"/>
      <c r="M206" s="432"/>
      <c r="N206" s="425"/>
      <c r="O206" s="425"/>
      <c r="P206" s="458"/>
      <c r="Q206" s="134"/>
      <c r="R206" s="360"/>
      <c r="S206" s="114"/>
      <c r="T206" s="114"/>
      <c r="U206" s="114"/>
      <c r="V206" s="30"/>
      <c r="W206" s="31"/>
      <c r="X206" s="115"/>
      <c r="Y206" s="115"/>
      <c r="Z206" s="115"/>
      <c r="AA206" s="138"/>
      <c r="AB206" s="31"/>
      <c r="AC206" s="139"/>
      <c r="AD206" s="139"/>
      <c r="AE206" s="504"/>
      <c r="AF206" s="1"/>
    </row>
    <row r="207" spans="1:32" ht="15.75" customHeight="1">
      <c r="A207" s="569"/>
      <c r="B207" s="473" t="s">
        <v>46</v>
      </c>
      <c r="C207" s="445" t="s">
        <v>47</v>
      </c>
      <c r="D207" s="445" t="s">
        <v>48</v>
      </c>
      <c r="E207" s="445" t="s">
        <v>49</v>
      </c>
      <c r="F207" s="453" t="s">
        <v>50</v>
      </c>
      <c r="G207" s="445" t="s">
        <v>51</v>
      </c>
      <c r="H207" s="445" t="s">
        <v>52</v>
      </c>
      <c r="I207" s="445" t="s">
        <v>400</v>
      </c>
      <c r="J207" s="445" t="s">
        <v>401</v>
      </c>
      <c r="K207" s="445" t="s">
        <v>402</v>
      </c>
      <c r="L207" s="493">
        <v>1</v>
      </c>
      <c r="M207" s="493">
        <v>1</v>
      </c>
      <c r="N207" s="445" t="s">
        <v>403</v>
      </c>
      <c r="O207" s="445" t="s">
        <v>404</v>
      </c>
      <c r="P207" s="454" t="s">
        <v>405</v>
      </c>
      <c r="Q207" s="140"/>
      <c r="R207" s="364"/>
      <c r="S207" s="73"/>
      <c r="T207" s="73"/>
      <c r="U207" s="73"/>
      <c r="V207" s="38"/>
      <c r="W207" s="39"/>
      <c r="X207" s="156"/>
      <c r="Y207" s="156"/>
      <c r="Z207" s="156"/>
      <c r="AA207" s="149"/>
      <c r="AB207" s="39"/>
      <c r="AC207" s="157"/>
      <c r="AD207" s="157"/>
      <c r="AE207" s="468"/>
      <c r="AF207" s="1"/>
    </row>
    <row r="208" spans="1:32" ht="15.75" customHeight="1">
      <c r="A208" s="569"/>
      <c r="B208" s="474"/>
      <c r="C208" s="422"/>
      <c r="D208" s="422"/>
      <c r="E208" s="422"/>
      <c r="F208" s="422"/>
      <c r="G208" s="422"/>
      <c r="H208" s="422"/>
      <c r="I208" s="422"/>
      <c r="J208" s="422"/>
      <c r="K208" s="422"/>
      <c r="L208" s="431"/>
      <c r="M208" s="431"/>
      <c r="N208" s="422"/>
      <c r="O208" s="422"/>
      <c r="P208" s="449"/>
      <c r="Q208" s="128"/>
      <c r="R208" s="358"/>
      <c r="S208" s="42"/>
      <c r="T208" s="42"/>
      <c r="U208" s="42"/>
      <c r="V208" s="25"/>
      <c r="W208" s="26"/>
      <c r="X208" s="110"/>
      <c r="Y208" s="110"/>
      <c r="Z208" s="110"/>
      <c r="AA208" s="132"/>
      <c r="AB208" s="26"/>
      <c r="AC208" s="133"/>
      <c r="AD208" s="133"/>
      <c r="AE208" s="469"/>
      <c r="AF208" s="1"/>
    </row>
    <row r="209" spans="1:32" ht="15.75" customHeight="1">
      <c r="A209" s="569"/>
      <c r="B209" s="474"/>
      <c r="C209" s="422"/>
      <c r="D209" s="422"/>
      <c r="E209" s="422"/>
      <c r="F209" s="422"/>
      <c r="G209" s="422"/>
      <c r="H209" s="422"/>
      <c r="I209" s="422"/>
      <c r="J209" s="422"/>
      <c r="K209" s="422"/>
      <c r="L209" s="431"/>
      <c r="M209" s="431"/>
      <c r="N209" s="422"/>
      <c r="O209" s="422"/>
      <c r="P209" s="449"/>
      <c r="Q209" s="128"/>
      <c r="R209" s="358"/>
      <c r="S209" s="42"/>
      <c r="T209" s="42"/>
      <c r="U209" s="42"/>
      <c r="V209" s="25"/>
      <c r="W209" s="26"/>
      <c r="X209" s="110"/>
      <c r="Y209" s="110"/>
      <c r="Z209" s="110"/>
      <c r="AA209" s="132"/>
      <c r="AB209" s="26"/>
      <c r="AC209" s="133"/>
      <c r="AD209" s="133"/>
      <c r="AE209" s="469"/>
      <c r="AF209" s="1"/>
    </row>
    <row r="210" spans="1:32" ht="15.75" customHeight="1">
      <c r="A210" s="569"/>
      <c r="B210" s="474"/>
      <c r="C210" s="422"/>
      <c r="D210" s="422"/>
      <c r="E210" s="422"/>
      <c r="F210" s="422"/>
      <c r="G210" s="422"/>
      <c r="H210" s="422"/>
      <c r="I210" s="422"/>
      <c r="J210" s="422"/>
      <c r="K210" s="422"/>
      <c r="L210" s="431"/>
      <c r="M210" s="431"/>
      <c r="N210" s="422"/>
      <c r="O210" s="422"/>
      <c r="P210" s="449"/>
      <c r="Q210" s="128"/>
      <c r="R210" s="358"/>
      <c r="S210" s="42"/>
      <c r="T210" s="42"/>
      <c r="U210" s="42"/>
      <c r="V210" s="25"/>
      <c r="W210" s="26"/>
      <c r="X210" s="110"/>
      <c r="Y210" s="110"/>
      <c r="Z210" s="110"/>
      <c r="AA210" s="132"/>
      <c r="AB210" s="26"/>
      <c r="AC210" s="133"/>
      <c r="AD210" s="133"/>
      <c r="AE210" s="469"/>
      <c r="AF210" s="1"/>
    </row>
    <row r="211" spans="1:32" ht="15.75" customHeight="1">
      <c r="A211" s="569"/>
      <c r="B211" s="475"/>
      <c r="C211" s="423"/>
      <c r="D211" s="423"/>
      <c r="E211" s="423"/>
      <c r="F211" s="423"/>
      <c r="G211" s="423"/>
      <c r="H211" s="423"/>
      <c r="I211" s="423"/>
      <c r="J211" s="423"/>
      <c r="K211" s="423"/>
      <c r="L211" s="447"/>
      <c r="M211" s="447"/>
      <c r="N211" s="423"/>
      <c r="O211" s="423"/>
      <c r="P211" s="450"/>
      <c r="Q211" s="141"/>
      <c r="R211" s="365"/>
      <c r="S211" s="125"/>
      <c r="T211" s="125"/>
      <c r="U211" s="125"/>
      <c r="V211" s="44"/>
      <c r="W211" s="45"/>
      <c r="X211" s="119"/>
      <c r="Y211" s="119"/>
      <c r="Z211" s="119"/>
      <c r="AA211" s="154"/>
      <c r="AB211" s="45"/>
      <c r="AC211" s="155"/>
      <c r="AD211" s="155"/>
      <c r="AE211" s="470"/>
      <c r="AF211" s="1"/>
    </row>
    <row r="212" spans="1:32" ht="15.75" customHeight="1">
      <c r="A212" s="569"/>
      <c r="B212" s="476" t="s">
        <v>46</v>
      </c>
      <c r="C212" s="427" t="s">
        <v>47</v>
      </c>
      <c r="D212" s="427" t="s">
        <v>97</v>
      </c>
      <c r="E212" s="427" t="s">
        <v>406</v>
      </c>
      <c r="F212" s="452" t="s">
        <v>50</v>
      </c>
      <c r="G212" s="427" t="s">
        <v>51</v>
      </c>
      <c r="H212" s="427" t="s">
        <v>52</v>
      </c>
      <c r="I212" s="427" t="s">
        <v>407</v>
      </c>
      <c r="J212" s="427" t="s">
        <v>408</v>
      </c>
      <c r="K212" s="427" t="s">
        <v>409</v>
      </c>
      <c r="L212" s="494">
        <v>1</v>
      </c>
      <c r="M212" s="494">
        <v>3</v>
      </c>
      <c r="N212" s="427" t="s">
        <v>410</v>
      </c>
      <c r="O212" s="427" t="s">
        <v>411</v>
      </c>
      <c r="P212" s="456" t="s">
        <v>412</v>
      </c>
      <c r="Q212" s="142"/>
      <c r="R212" s="363"/>
      <c r="S212" s="17"/>
      <c r="T212" s="17"/>
      <c r="U212" s="17"/>
      <c r="V212" s="21"/>
      <c r="W212" s="22"/>
      <c r="X212" s="148"/>
      <c r="Y212" s="148"/>
      <c r="Z212" s="148"/>
      <c r="AA212" s="236"/>
      <c r="AB212" s="22"/>
      <c r="AC212" s="22"/>
      <c r="AD212" s="22"/>
      <c r="AE212" s="503"/>
      <c r="AF212" s="1"/>
    </row>
    <row r="213" spans="1:32" ht="15.75" customHeight="1">
      <c r="A213" s="569"/>
      <c r="B213" s="474"/>
      <c r="C213" s="422"/>
      <c r="D213" s="422"/>
      <c r="E213" s="422"/>
      <c r="F213" s="422"/>
      <c r="G213" s="422"/>
      <c r="H213" s="422"/>
      <c r="I213" s="422"/>
      <c r="J213" s="422"/>
      <c r="K213" s="422"/>
      <c r="L213" s="431"/>
      <c r="M213" s="431"/>
      <c r="N213" s="422"/>
      <c r="O213" s="422"/>
      <c r="P213" s="449"/>
      <c r="Q213" s="128"/>
      <c r="R213" s="358"/>
      <c r="S213" s="42"/>
      <c r="T213" s="42"/>
      <c r="U213" s="42"/>
      <c r="V213" s="25"/>
      <c r="W213" s="26"/>
      <c r="X213" s="110"/>
      <c r="Y213" s="110"/>
      <c r="Z213" s="110"/>
      <c r="AA213" s="132"/>
      <c r="AB213" s="26"/>
      <c r="AC213" s="26"/>
      <c r="AD213" s="26"/>
      <c r="AE213" s="469"/>
      <c r="AF213" s="1"/>
    </row>
    <row r="214" spans="1:32" ht="15.75" customHeight="1">
      <c r="A214" s="569"/>
      <c r="B214" s="474"/>
      <c r="C214" s="422"/>
      <c r="D214" s="422"/>
      <c r="E214" s="422"/>
      <c r="F214" s="422"/>
      <c r="G214" s="422"/>
      <c r="H214" s="422"/>
      <c r="I214" s="422"/>
      <c r="J214" s="422"/>
      <c r="K214" s="422"/>
      <c r="L214" s="431"/>
      <c r="M214" s="431"/>
      <c r="N214" s="422"/>
      <c r="O214" s="422"/>
      <c r="P214" s="449"/>
      <c r="Q214" s="128"/>
      <c r="R214" s="358"/>
      <c r="S214" s="42"/>
      <c r="T214" s="42"/>
      <c r="U214" s="42"/>
      <c r="V214" s="25"/>
      <c r="W214" s="26"/>
      <c r="X214" s="110"/>
      <c r="Y214" s="110"/>
      <c r="Z214" s="110"/>
      <c r="AA214" s="132"/>
      <c r="AB214" s="26"/>
      <c r="AC214" s="26"/>
      <c r="AD214" s="133"/>
      <c r="AE214" s="469"/>
      <c r="AF214" s="1"/>
    </row>
    <row r="215" spans="1:32" ht="15.75" customHeight="1">
      <c r="A215" s="569"/>
      <c r="B215" s="474"/>
      <c r="C215" s="422"/>
      <c r="D215" s="422"/>
      <c r="E215" s="422"/>
      <c r="F215" s="422"/>
      <c r="G215" s="422"/>
      <c r="H215" s="422"/>
      <c r="I215" s="422"/>
      <c r="J215" s="422"/>
      <c r="K215" s="422"/>
      <c r="L215" s="431"/>
      <c r="M215" s="431"/>
      <c r="N215" s="422"/>
      <c r="O215" s="422"/>
      <c r="P215" s="449"/>
      <c r="Q215" s="128"/>
      <c r="R215" s="358"/>
      <c r="S215" s="42"/>
      <c r="T215" s="42"/>
      <c r="U215" s="42"/>
      <c r="V215" s="25"/>
      <c r="W215" s="26"/>
      <c r="X215" s="110"/>
      <c r="Y215" s="110"/>
      <c r="Z215" s="110"/>
      <c r="AA215" s="132"/>
      <c r="AB215" s="26"/>
      <c r="AC215" s="26"/>
      <c r="AD215" s="133"/>
      <c r="AE215" s="469"/>
      <c r="AF215" s="1"/>
    </row>
    <row r="216" spans="1:32" ht="15.75" customHeight="1">
      <c r="A216" s="569"/>
      <c r="B216" s="477"/>
      <c r="C216" s="425"/>
      <c r="D216" s="425"/>
      <c r="E216" s="425"/>
      <c r="F216" s="425"/>
      <c r="G216" s="425"/>
      <c r="H216" s="425"/>
      <c r="I216" s="425"/>
      <c r="J216" s="425"/>
      <c r="K216" s="425"/>
      <c r="L216" s="432"/>
      <c r="M216" s="432"/>
      <c r="N216" s="425"/>
      <c r="O216" s="425"/>
      <c r="P216" s="458"/>
      <c r="Q216" s="134"/>
      <c r="R216" s="360"/>
      <c r="S216" s="114"/>
      <c r="T216" s="114"/>
      <c r="U216" s="114"/>
      <c r="V216" s="30"/>
      <c r="W216" s="31"/>
      <c r="X216" s="115"/>
      <c r="Y216" s="115"/>
      <c r="Z216" s="115"/>
      <c r="AA216" s="138"/>
      <c r="AB216" s="31"/>
      <c r="AC216" s="31"/>
      <c r="AD216" s="139"/>
      <c r="AE216" s="504"/>
      <c r="AF216" s="1"/>
    </row>
    <row r="217" spans="1:32" ht="15.75" customHeight="1">
      <c r="A217" s="569"/>
      <c r="B217" s="473" t="s">
        <v>46</v>
      </c>
      <c r="C217" s="445" t="s">
        <v>47</v>
      </c>
      <c r="D217" s="445" t="s">
        <v>48</v>
      </c>
      <c r="E217" s="445" t="s">
        <v>49</v>
      </c>
      <c r="F217" s="453" t="s">
        <v>50</v>
      </c>
      <c r="G217" s="445" t="s">
        <v>51</v>
      </c>
      <c r="H217" s="445" t="s">
        <v>52</v>
      </c>
      <c r="I217" s="445" t="s">
        <v>413</v>
      </c>
      <c r="J217" s="445" t="s">
        <v>205</v>
      </c>
      <c r="K217" s="445" t="s">
        <v>414</v>
      </c>
      <c r="L217" s="493">
        <v>50</v>
      </c>
      <c r="M217" s="493">
        <v>50</v>
      </c>
      <c r="N217" s="445" t="s">
        <v>415</v>
      </c>
      <c r="O217" s="445" t="s">
        <v>416</v>
      </c>
      <c r="P217" s="454" t="s">
        <v>417</v>
      </c>
      <c r="Q217" s="140"/>
      <c r="R217" s="364"/>
      <c r="S217" s="73"/>
      <c r="T217" s="73"/>
      <c r="U217" s="73"/>
      <c r="V217" s="38"/>
      <c r="W217" s="39"/>
      <c r="X217" s="156"/>
      <c r="Y217" s="156"/>
      <c r="Z217" s="156"/>
      <c r="AA217" s="149"/>
      <c r="AB217" s="39"/>
      <c r="AC217" s="157"/>
      <c r="AD217" s="157"/>
      <c r="AE217" s="468" t="s">
        <v>418</v>
      </c>
      <c r="AF217" s="1"/>
    </row>
    <row r="218" spans="1:32" ht="15.75" customHeight="1">
      <c r="A218" s="569"/>
      <c r="B218" s="474"/>
      <c r="C218" s="422"/>
      <c r="D218" s="422"/>
      <c r="E218" s="422"/>
      <c r="F218" s="422"/>
      <c r="G218" s="422"/>
      <c r="H218" s="422"/>
      <c r="I218" s="422"/>
      <c r="J218" s="422"/>
      <c r="K218" s="422"/>
      <c r="L218" s="431"/>
      <c r="M218" s="431"/>
      <c r="N218" s="422"/>
      <c r="O218" s="422"/>
      <c r="P218" s="449"/>
      <c r="Q218" s="128"/>
      <c r="R218" s="358"/>
      <c r="S218" s="42"/>
      <c r="T218" s="42"/>
      <c r="U218" s="42"/>
      <c r="V218" s="25"/>
      <c r="W218" s="26"/>
      <c r="X218" s="110"/>
      <c r="Y218" s="110"/>
      <c r="Z218" s="110"/>
      <c r="AA218" s="132"/>
      <c r="AB218" s="26"/>
      <c r="AC218" s="133"/>
      <c r="AD218" s="133"/>
      <c r="AE218" s="469"/>
      <c r="AF218" s="1"/>
    </row>
    <row r="219" spans="1:32" ht="15.75" customHeight="1">
      <c r="A219" s="569"/>
      <c r="B219" s="474"/>
      <c r="C219" s="422"/>
      <c r="D219" s="422"/>
      <c r="E219" s="422"/>
      <c r="F219" s="422"/>
      <c r="G219" s="422"/>
      <c r="H219" s="422"/>
      <c r="I219" s="422"/>
      <c r="J219" s="422"/>
      <c r="K219" s="422"/>
      <c r="L219" s="431"/>
      <c r="M219" s="431"/>
      <c r="N219" s="422"/>
      <c r="O219" s="422"/>
      <c r="P219" s="449"/>
      <c r="Q219" s="128"/>
      <c r="R219" s="358"/>
      <c r="S219" s="42"/>
      <c r="T219" s="42"/>
      <c r="U219" s="42"/>
      <c r="V219" s="25"/>
      <c r="W219" s="26"/>
      <c r="X219" s="110"/>
      <c r="Y219" s="110"/>
      <c r="Z219" s="110"/>
      <c r="AA219" s="132"/>
      <c r="AB219" s="26"/>
      <c r="AC219" s="133"/>
      <c r="AD219" s="133"/>
      <c r="AE219" s="469"/>
      <c r="AF219" s="1"/>
    </row>
    <row r="220" spans="1:32" ht="15.75" customHeight="1">
      <c r="A220" s="569"/>
      <c r="B220" s="474"/>
      <c r="C220" s="422"/>
      <c r="D220" s="422"/>
      <c r="E220" s="422"/>
      <c r="F220" s="422"/>
      <c r="G220" s="422"/>
      <c r="H220" s="422"/>
      <c r="I220" s="422"/>
      <c r="J220" s="422"/>
      <c r="K220" s="422"/>
      <c r="L220" s="431"/>
      <c r="M220" s="431"/>
      <c r="N220" s="422"/>
      <c r="O220" s="422"/>
      <c r="P220" s="449"/>
      <c r="Q220" s="128"/>
      <c r="R220" s="358"/>
      <c r="S220" s="42"/>
      <c r="T220" s="42"/>
      <c r="U220" s="42"/>
      <c r="V220" s="25"/>
      <c r="W220" s="26"/>
      <c r="X220" s="110"/>
      <c r="Y220" s="110"/>
      <c r="Z220" s="110"/>
      <c r="AA220" s="132"/>
      <c r="AB220" s="26"/>
      <c r="AC220" s="133"/>
      <c r="AD220" s="133"/>
      <c r="AE220" s="469"/>
      <c r="AF220" s="1"/>
    </row>
    <row r="221" spans="1:32" ht="15.75" customHeight="1">
      <c r="A221" s="569"/>
      <c r="B221" s="475"/>
      <c r="C221" s="423"/>
      <c r="D221" s="423"/>
      <c r="E221" s="423"/>
      <c r="F221" s="423"/>
      <c r="G221" s="423"/>
      <c r="H221" s="423"/>
      <c r="I221" s="423"/>
      <c r="J221" s="423"/>
      <c r="K221" s="423"/>
      <c r="L221" s="447"/>
      <c r="M221" s="447"/>
      <c r="N221" s="423"/>
      <c r="O221" s="423"/>
      <c r="P221" s="450"/>
      <c r="Q221" s="141"/>
      <c r="R221" s="365"/>
      <c r="S221" s="125"/>
      <c r="T221" s="125"/>
      <c r="U221" s="125"/>
      <c r="V221" s="44"/>
      <c r="W221" s="45"/>
      <c r="X221" s="119"/>
      <c r="Y221" s="119"/>
      <c r="Z221" s="119"/>
      <c r="AA221" s="154"/>
      <c r="AB221" s="45"/>
      <c r="AC221" s="155"/>
      <c r="AD221" s="155"/>
      <c r="AE221" s="470"/>
      <c r="AF221" s="1"/>
    </row>
    <row r="222" spans="1:32" ht="24" customHeight="1" thickBot="1">
      <c r="A222" s="572"/>
      <c r="B222" s="402"/>
      <c r="C222" s="402"/>
      <c r="D222" s="402"/>
      <c r="E222" s="402"/>
      <c r="F222" s="402"/>
      <c r="G222" s="402"/>
      <c r="H222" s="402"/>
      <c r="I222" s="402"/>
      <c r="J222" s="402"/>
      <c r="K222" s="402"/>
      <c r="L222" s="403"/>
      <c r="M222" s="403"/>
      <c r="N222" s="394"/>
      <c r="O222" s="394"/>
      <c r="P222" s="404"/>
      <c r="Q222" s="388" t="s">
        <v>419</v>
      </c>
      <c r="R222" s="405"/>
      <c r="S222" s="158"/>
      <c r="T222" s="158"/>
      <c r="U222" s="158"/>
      <c r="V222" s="158"/>
      <c r="W222" s="158"/>
      <c r="X222" s="158"/>
      <c r="Y222" s="158"/>
      <c r="Z222" s="406" t="s">
        <v>214</v>
      </c>
      <c r="AA222" s="181">
        <f>SUM(AA156:AA221)</f>
        <v>463.69600000000008</v>
      </c>
      <c r="AB222" s="505"/>
      <c r="AC222" s="443"/>
      <c r="AD222" s="443"/>
      <c r="AE222" s="444"/>
      <c r="AF222" s="1"/>
    </row>
    <row r="223" spans="1:32" ht="18" customHeight="1">
      <c r="A223" s="568" t="s">
        <v>420</v>
      </c>
      <c r="B223" s="471" t="s">
        <v>46</v>
      </c>
      <c r="C223" s="428" t="s">
        <v>47</v>
      </c>
      <c r="D223" s="428" t="s">
        <v>48</v>
      </c>
      <c r="E223" s="428" t="s">
        <v>49</v>
      </c>
      <c r="F223" s="429" t="s">
        <v>50</v>
      </c>
      <c r="G223" s="428" t="s">
        <v>51</v>
      </c>
      <c r="H223" s="428" t="s">
        <v>52</v>
      </c>
      <c r="I223" s="427" t="s">
        <v>421</v>
      </c>
      <c r="J223" s="428" t="s">
        <v>422</v>
      </c>
      <c r="K223" s="428" t="s">
        <v>423</v>
      </c>
      <c r="L223" s="430">
        <v>20</v>
      </c>
      <c r="M223" s="430">
        <v>10</v>
      </c>
      <c r="N223" s="428" t="s">
        <v>424</v>
      </c>
      <c r="O223" s="428" t="s">
        <v>425</v>
      </c>
      <c r="P223" s="490" t="s">
        <v>426</v>
      </c>
      <c r="Q223" s="159" t="s">
        <v>59</v>
      </c>
      <c r="R223" s="377" t="s">
        <v>60</v>
      </c>
      <c r="S223" s="160"/>
      <c r="T223" s="19" t="s">
        <v>61</v>
      </c>
      <c r="U223" s="20" t="s">
        <v>62</v>
      </c>
      <c r="V223" s="161"/>
      <c r="W223" s="162"/>
      <c r="X223" s="163"/>
      <c r="Y223" s="163"/>
      <c r="Z223" s="163"/>
      <c r="AA223" s="164">
        <f>+SUM(Z224:Z225)</f>
        <v>26.668800000000001</v>
      </c>
      <c r="AB223" s="165"/>
      <c r="AC223" s="166"/>
      <c r="AD223" s="166"/>
      <c r="AE223" s="506"/>
      <c r="AF223" s="1"/>
    </row>
    <row r="224" spans="1:32" ht="18" customHeight="1">
      <c r="A224" s="569"/>
      <c r="B224" s="418"/>
      <c r="C224" s="422"/>
      <c r="D224" s="422"/>
      <c r="E224" s="422"/>
      <c r="F224" s="422"/>
      <c r="G224" s="422"/>
      <c r="H224" s="422"/>
      <c r="I224" s="422"/>
      <c r="J224" s="422"/>
      <c r="K224" s="422"/>
      <c r="L224" s="431"/>
      <c r="M224" s="431"/>
      <c r="N224" s="422"/>
      <c r="O224" s="422"/>
      <c r="P224" s="449"/>
      <c r="Q224" s="128"/>
      <c r="R224" s="378" t="s">
        <v>347</v>
      </c>
      <c r="S224" s="169"/>
      <c r="T224" s="169"/>
      <c r="U224" s="169"/>
      <c r="V224" s="167">
        <v>2</v>
      </c>
      <c r="W224" s="168" t="s">
        <v>64</v>
      </c>
      <c r="X224" s="110">
        <v>1.37</v>
      </c>
      <c r="Y224" s="110">
        <f t="shared" ref="Y224:Y225" si="53">+V224*X224</f>
        <v>2.74</v>
      </c>
      <c r="Z224" s="110">
        <f>+Y224*1.12</f>
        <v>3.0688000000000004</v>
      </c>
      <c r="AA224" s="132"/>
      <c r="AB224" s="26"/>
      <c r="AC224" s="133" t="s">
        <v>65</v>
      </c>
      <c r="AD224" s="133"/>
      <c r="AE224" s="438"/>
      <c r="AF224" s="1"/>
    </row>
    <row r="225" spans="1:32" ht="18" customHeight="1">
      <c r="A225" s="569"/>
      <c r="B225" s="418"/>
      <c r="C225" s="422"/>
      <c r="D225" s="422"/>
      <c r="E225" s="422"/>
      <c r="F225" s="422"/>
      <c r="G225" s="422"/>
      <c r="H225" s="422"/>
      <c r="I225" s="422"/>
      <c r="J225" s="422"/>
      <c r="K225" s="422"/>
      <c r="L225" s="431"/>
      <c r="M225" s="431"/>
      <c r="N225" s="422"/>
      <c r="O225" s="422"/>
      <c r="P225" s="449"/>
      <c r="Q225" s="128"/>
      <c r="R225" s="378" t="s">
        <v>95</v>
      </c>
      <c r="S225" s="169"/>
      <c r="T225" s="169"/>
      <c r="U225" s="169"/>
      <c r="V225" s="167">
        <v>8</v>
      </c>
      <c r="W225" s="168" t="s">
        <v>64</v>
      </c>
      <c r="X225" s="110">
        <v>2.95</v>
      </c>
      <c r="Y225" s="110">
        <f t="shared" si="53"/>
        <v>23.6</v>
      </c>
      <c r="Z225" s="110">
        <v>23.6</v>
      </c>
      <c r="AA225" s="132"/>
      <c r="AB225" s="26"/>
      <c r="AC225" s="133" t="s">
        <v>65</v>
      </c>
      <c r="AD225" s="133"/>
      <c r="AE225" s="438"/>
      <c r="AF225" s="1"/>
    </row>
    <row r="226" spans="1:32" ht="18" customHeight="1">
      <c r="A226" s="569"/>
      <c r="B226" s="418"/>
      <c r="C226" s="422"/>
      <c r="D226" s="422"/>
      <c r="E226" s="422"/>
      <c r="F226" s="422"/>
      <c r="G226" s="422"/>
      <c r="H226" s="422"/>
      <c r="I226" s="422"/>
      <c r="J226" s="422"/>
      <c r="K226" s="422"/>
      <c r="L226" s="431"/>
      <c r="M226" s="431"/>
      <c r="N226" s="422"/>
      <c r="O226" s="422"/>
      <c r="P226" s="449"/>
      <c r="Q226" s="128" t="s">
        <v>151</v>
      </c>
      <c r="R226" s="371" t="s">
        <v>152</v>
      </c>
      <c r="S226" s="74"/>
      <c r="T226" s="75" t="s">
        <v>61</v>
      </c>
      <c r="U226" s="76" t="s">
        <v>62</v>
      </c>
      <c r="V226" s="25"/>
      <c r="W226" s="77"/>
      <c r="X226" s="110"/>
      <c r="Y226" s="110"/>
      <c r="Z226" s="110"/>
      <c r="AA226" s="132">
        <f>+SUM(Z227:Z230)</f>
        <v>56.442399999999999</v>
      </c>
      <c r="AB226" s="26"/>
      <c r="AC226" s="133"/>
      <c r="AD226" s="133"/>
      <c r="AE226" s="438"/>
      <c r="AF226" s="1"/>
    </row>
    <row r="227" spans="1:32" ht="18" customHeight="1">
      <c r="A227" s="569"/>
      <c r="B227" s="418"/>
      <c r="C227" s="422"/>
      <c r="D227" s="422"/>
      <c r="E227" s="422"/>
      <c r="F227" s="422"/>
      <c r="G227" s="422"/>
      <c r="H227" s="422"/>
      <c r="I227" s="422"/>
      <c r="J227" s="422"/>
      <c r="K227" s="422"/>
      <c r="L227" s="431"/>
      <c r="M227" s="431"/>
      <c r="N227" s="422"/>
      <c r="O227" s="422"/>
      <c r="P227" s="449"/>
      <c r="Q227" s="128"/>
      <c r="R227" s="358" t="s">
        <v>153</v>
      </c>
      <c r="S227" s="42"/>
      <c r="T227" s="42"/>
      <c r="U227" s="42"/>
      <c r="V227" s="25">
        <v>2</v>
      </c>
      <c r="W227" s="26" t="s">
        <v>64</v>
      </c>
      <c r="X227" s="110">
        <v>10.079000000000001</v>
      </c>
      <c r="Y227" s="110">
        <f t="shared" ref="Y227:Y229" si="54">V227*X227</f>
        <v>20.158000000000001</v>
      </c>
      <c r="Z227" s="110">
        <f>SUM(Y227+Y227*12%)</f>
        <v>22.57696</v>
      </c>
      <c r="AA227" s="132"/>
      <c r="AB227" s="26"/>
      <c r="AC227" s="133" t="s">
        <v>65</v>
      </c>
      <c r="AD227" s="133"/>
      <c r="AE227" s="438"/>
      <c r="AF227" s="1"/>
    </row>
    <row r="228" spans="1:32" ht="18" customHeight="1">
      <c r="A228" s="569"/>
      <c r="B228" s="418"/>
      <c r="C228" s="422"/>
      <c r="D228" s="422"/>
      <c r="E228" s="422"/>
      <c r="F228" s="422"/>
      <c r="G228" s="422"/>
      <c r="H228" s="422"/>
      <c r="I228" s="422"/>
      <c r="J228" s="422"/>
      <c r="K228" s="422"/>
      <c r="L228" s="431"/>
      <c r="M228" s="431"/>
      <c r="N228" s="422"/>
      <c r="O228" s="422"/>
      <c r="P228" s="449"/>
      <c r="Q228" s="128"/>
      <c r="R228" s="358" t="s">
        <v>372</v>
      </c>
      <c r="S228" s="42"/>
      <c r="T228" s="42"/>
      <c r="U228" s="42"/>
      <c r="V228" s="25">
        <v>1</v>
      </c>
      <c r="W228" s="26" t="s">
        <v>64</v>
      </c>
      <c r="X228" s="110">
        <v>10.079000000000001</v>
      </c>
      <c r="Y228" s="110">
        <f t="shared" si="54"/>
        <v>10.079000000000001</v>
      </c>
      <c r="Z228" s="110">
        <f>+Y228*1.12</f>
        <v>11.288480000000002</v>
      </c>
      <c r="AA228" s="132"/>
      <c r="AB228" s="26"/>
      <c r="AC228" s="133" t="s">
        <v>65</v>
      </c>
      <c r="AD228" s="133"/>
      <c r="AE228" s="438"/>
      <c r="AF228" s="1"/>
    </row>
    <row r="229" spans="1:32" ht="18" customHeight="1">
      <c r="A229" s="570"/>
      <c r="B229" s="418"/>
      <c r="C229" s="422"/>
      <c r="D229" s="422"/>
      <c r="E229" s="422"/>
      <c r="F229" s="422"/>
      <c r="G229" s="422"/>
      <c r="H229" s="422"/>
      <c r="I229" s="422"/>
      <c r="J229" s="422"/>
      <c r="K229" s="422"/>
      <c r="L229" s="431"/>
      <c r="M229" s="431"/>
      <c r="N229" s="422"/>
      <c r="O229" s="422"/>
      <c r="P229" s="449"/>
      <c r="Q229" s="128"/>
      <c r="R229" s="358" t="s">
        <v>373</v>
      </c>
      <c r="S229" s="42"/>
      <c r="T229" s="42"/>
      <c r="U229" s="42"/>
      <c r="V229" s="25">
        <v>1</v>
      </c>
      <c r="W229" s="26" t="s">
        <v>64</v>
      </c>
      <c r="X229" s="110">
        <v>10.079000000000001</v>
      </c>
      <c r="Y229" s="110">
        <f t="shared" si="54"/>
        <v>10.079000000000001</v>
      </c>
      <c r="Z229" s="110">
        <f>SUM(Y229+Y229*12%)</f>
        <v>11.28848</v>
      </c>
      <c r="AA229" s="132"/>
      <c r="AB229" s="26"/>
      <c r="AC229" s="133" t="s">
        <v>65</v>
      </c>
      <c r="AD229" s="133"/>
      <c r="AE229" s="438"/>
      <c r="AF229" s="1"/>
    </row>
    <row r="230" spans="1:32" ht="315" customHeight="1">
      <c r="A230" s="569" t="s">
        <v>420</v>
      </c>
      <c r="B230" s="420"/>
      <c r="C230" s="425"/>
      <c r="D230" s="425"/>
      <c r="E230" s="425"/>
      <c r="F230" s="425"/>
      <c r="G230" s="425"/>
      <c r="H230" s="425"/>
      <c r="I230" s="425"/>
      <c r="J230" s="425"/>
      <c r="K230" s="425"/>
      <c r="L230" s="432"/>
      <c r="M230" s="432"/>
      <c r="N230" s="425"/>
      <c r="O230" s="425"/>
      <c r="P230" s="458"/>
      <c r="Q230" s="134"/>
      <c r="R230" s="360" t="s">
        <v>374</v>
      </c>
      <c r="S230" s="114"/>
      <c r="T230" s="114"/>
      <c r="U230" s="114"/>
      <c r="V230" s="30">
        <v>1</v>
      </c>
      <c r="W230" s="31" t="s">
        <v>64</v>
      </c>
      <c r="X230" s="115">
        <v>10.079000000000001</v>
      </c>
      <c r="Y230" s="115">
        <f>+V230*X230</f>
        <v>10.079000000000001</v>
      </c>
      <c r="Z230" s="115">
        <f>+Y230*1.12</f>
        <v>11.288480000000002</v>
      </c>
      <c r="AA230" s="138"/>
      <c r="AB230" s="31"/>
      <c r="AC230" s="139" t="s">
        <v>65</v>
      </c>
      <c r="AD230" s="139"/>
      <c r="AE230" s="439"/>
      <c r="AF230" s="1"/>
    </row>
    <row r="231" spans="1:32" ht="18" customHeight="1">
      <c r="A231" s="569"/>
      <c r="B231" s="466" t="s">
        <v>46</v>
      </c>
      <c r="C231" s="445" t="s">
        <v>47</v>
      </c>
      <c r="D231" s="445" t="s">
        <v>48</v>
      </c>
      <c r="E231" s="445" t="s">
        <v>49</v>
      </c>
      <c r="F231" s="453" t="s">
        <v>50</v>
      </c>
      <c r="G231" s="445" t="s">
        <v>51</v>
      </c>
      <c r="H231" s="445" t="s">
        <v>52</v>
      </c>
      <c r="I231" s="445" t="s">
        <v>427</v>
      </c>
      <c r="J231" s="445" t="s">
        <v>428</v>
      </c>
      <c r="K231" s="445" t="s">
        <v>429</v>
      </c>
      <c r="L231" s="492">
        <v>1106</v>
      </c>
      <c r="M231" s="492" t="s">
        <v>430</v>
      </c>
      <c r="N231" s="445" t="s">
        <v>431</v>
      </c>
      <c r="O231" s="445" t="s">
        <v>432</v>
      </c>
      <c r="P231" s="454" t="s">
        <v>433</v>
      </c>
      <c r="Q231" s="140" t="s">
        <v>59</v>
      </c>
      <c r="R231" s="364" t="s">
        <v>60</v>
      </c>
      <c r="S231" s="35"/>
      <c r="T231" s="36" t="s">
        <v>61</v>
      </c>
      <c r="U231" s="37" t="s">
        <v>62</v>
      </c>
      <c r="V231" s="38"/>
      <c r="W231" s="67"/>
      <c r="X231" s="156"/>
      <c r="Y231" s="156"/>
      <c r="Z231" s="156"/>
      <c r="AA231" s="149">
        <f>SUM(Z232:Z235)</f>
        <v>3.0464000000000007</v>
      </c>
      <c r="AB231" s="39"/>
      <c r="AC231" s="157"/>
      <c r="AD231" s="157"/>
      <c r="AE231" s="440"/>
      <c r="AF231" s="1"/>
    </row>
    <row r="232" spans="1:32" ht="18" customHeight="1">
      <c r="A232" s="569"/>
      <c r="B232" s="418"/>
      <c r="C232" s="422"/>
      <c r="D232" s="422"/>
      <c r="E232" s="422"/>
      <c r="F232" s="422"/>
      <c r="G232" s="422"/>
      <c r="H232" s="422"/>
      <c r="I232" s="422"/>
      <c r="J232" s="422"/>
      <c r="K232" s="422"/>
      <c r="L232" s="431"/>
      <c r="M232" s="431"/>
      <c r="N232" s="422"/>
      <c r="O232" s="422"/>
      <c r="P232" s="449"/>
      <c r="Q232" s="128"/>
      <c r="R232" s="378" t="s">
        <v>434</v>
      </c>
      <c r="S232" s="169"/>
      <c r="T232" s="169"/>
      <c r="U232" s="169"/>
      <c r="V232" s="167">
        <v>8</v>
      </c>
      <c r="W232" s="168" t="s">
        <v>64</v>
      </c>
      <c r="X232" s="110">
        <v>0.34</v>
      </c>
      <c r="Y232" s="110">
        <f>+V232*X232</f>
        <v>2.72</v>
      </c>
      <c r="Z232" s="110">
        <f>+Y232*1.12</f>
        <v>3.0464000000000007</v>
      </c>
      <c r="AA232" s="132"/>
      <c r="AB232" s="26"/>
      <c r="AC232" s="133" t="s">
        <v>65</v>
      </c>
      <c r="AD232" s="133"/>
      <c r="AE232" s="438"/>
      <c r="AF232" s="1"/>
    </row>
    <row r="233" spans="1:32" ht="18" customHeight="1">
      <c r="A233" s="569"/>
      <c r="B233" s="418"/>
      <c r="C233" s="422"/>
      <c r="D233" s="422"/>
      <c r="E233" s="422"/>
      <c r="F233" s="422"/>
      <c r="G233" s="422"/>
      <c r="H233" s="422"/>
      <c r="I233" s="422"/>
      <c r="J233" s="422"/>
      <c r="K233" s="422"/>
      <c r="L233" s="431"/>
      <c r="M233" s="431"/>
      <c r="N233" s="422"/>
      <c r="O233" s="422"/>
      <c r="P233" s="449"/>
      <c r="Q233" s="128"/>
      <c r="R233" s="358"/>
      <c r="S233" s="42"/>
      <c r="T233" s="42"/>
      <c r="U233" s="42"/>
      <c r="V233" s="25"/>
      <c r="W233" s="26"/>
      <c r="X233" s="110"/>
      <c r="Y233" s="110"/>
      <c r="Z233" s="110"/>
      <c r="AA233" s="132"/>
      <c r="AB233" s="26"/>
      <c r="AC233" s="133"/>
      <c r="AD233" s="133"/>
      <c r="AE233" s="438"/>
      <c r="AF233" s="1"/>
    </row>
    <row r="234" spans="1:32" ht="18" customHeight="1">
      <c r="A234" s="569"/>
      <c r="B234" s="418"/>
      <c r="C234" s="422"/>
      <c r="D234" s="422"/>
      <c r="E234" s="422"/>
      <c r="F234" s="422"/>
      <c r="G234" s="422"/>
      <c r="H234" s="422"/>
      <c r="I234" s="422"/>
      <c r="J234" s="422"/>
      <c r="K234" s="422"/>
      <c r="L234" s="431"/>
      <c r="M234" s="431"/>
      <c r="N234" s="422"/>
      <c r="O234" s="422"/>
      <c r="P234" s="449"/>
      <c r="Q234" s="128"/>
      <c r="R234" s="358"/>
      <c r="S234" s="42"/>
      <c r="T234" s="42"/>
      <c r="U234" s="42"/>
      <c r="V234" s="25"/>
      <c r="W234" s="26"/>
      <c r="X234" s="110"/>
      <c r="Y234" s="110"/>
      <c r="Z234" s="110"/>
      <c r="AA234" s="132"/>
      <c r="AB234" s="26"/>
      <c r="AC234" s="133"/>
      <c r="AD234" s="133"/>
      <c r="AE234" s="438"/>
      <c r="AF234" s="1"/>
    </row>
    <row r="235" spans="1:32" ht="18" customHeight="1">
      <c r="A235" s="569"/>
      <c r="B235" s="419"/>
      <c r="C235" s="423"/>
      <c r="D235" s="423"/>
      <c r="E235" s="423"/>
      <c r="F235" s="423"/>
      <c r="G235" s="423"/>
      <c r="H235" s="423"/>
      <c r="I235" s="423"/>
      <c r="J235" s="423"/>
      <c r="K235" s="423"/>
      <c r="L235" s="447"/>
      <c r="M235" s="447"/>
      <c r="N235" s="423"/>
      <c r="O235" s="423"/>
      <c r="P235" s="450"/>
      <c r="Q235" s="141"/>
      <c r="R235" s="365"/>
      <c r="S235" s="125"/>
      <c r="T235" s="125"/>
      <c r="U235" s="125"/>
      <c r="V235" s="44"/>
      <c r="W235" s="45"/>
      <c r="X235" s="119"/>
      <c r="Y235" s="119"/>
      <c r="Z235" s="119"/>
      <c r="AA235" s="154"/>
      <c r="AB235" s="45"/>
      <c r="AC235" s="155"/>
      <c r="AD235" s="155"/>
      <c r="AE235" s="441"/>
      <c r="AF235" s="1"/>
    </row>
    <row r="236" spans="1:32" ht="18" customHeight="1">
      <c r="A236" s="569"/>
      <c r="B236" s="417" t="s">
        <v>46</v>
      </c>
      <c r="C236" s="427" t="s">
        <v>47</v>
      </c>
      <c r="D236" s="427" t="s">
        <v>48</v>
      </c>
      <c r="E236" s="427" t="s">
        <v>49</v>
      </c>
      <c r="F236" s="452" t="s">
        <v>50</v>
      </c>
      <c r="G236" s="427" t="s">
        <v>51</v>
      </c>
      <c r="H236" s="427" t="s">
        <v>52</v>
      </c>
      <c r="I236" s="427" t="s">
        <v>435</v>
      </c>
      <c r="J236" s="427" t="s">
        <v>436</v>
      </c>
      <c r="K236" s="427" t="s">
        <v>437</v>
      </c>
      <c r="L236" s="491">
        <v>3513</v>
      </c>
      <c r="M236" s="491">
        <v>2500</v>
      </c>
      <c r="N236" s="427" t="s">
        <v>438</v>
      </c>
      <c r="O236" s="427" t="s">
        <v>439</v>
      </c>
      <c r="P236" s="456" t="s">
        <v>440</v>
      </c>
      <c r="Q236" s="142" t="s">
        <v>59</v>
      </c>
      <c r="R236" s="363" t="s">
        <v>60</v>
      </c>
      <c r="S236" s="17"/>
      <c r="T236" s="19" t="s">
        <v>61</v>
      </c>
      <c r="U236" s="20" t="s">
        <v>62</v>
      </c>
      <c r="V236" s="21"/>
      <c r="W236" s="22"/>
      <c r="X236" s="148"/>
      <c r="Y236" s="148"/>
      <c r="Z236" s="148"/>
      <c r="AA236" s="236">
        <f>SUM(Z237:Z244)</f>
        <v>38.875200000000007</v>
      </c>
      <c r="AB236" s="22"/>
      <c r="AC236" s="127"/>
      <c r="AD236" s="127"/>
      <c r="AE236" s="437"/>
      <c r="AF236" s="1"/>
    </row>
    <row r="237" spans="1:32" ht="18" customHeight="1">
      <c r="A237" s="569"/>
      <c r="B237" s="418"/>
      <c r="C237" s="422"/>
      <c r="D237" s="422"/>
      <c r="E237" s="422"/>
      <c r="F237" s="422"/>
      <c r="G237" s="422"/>
      <c r="H237" s="422"/>
      <c r="I237" s="422"/>
      <c r="J237" s="422"/>
      <c r="K237" s="422"/>
      <c r="L237" s="431"/>
      <c r="M237" s="431"/>
      <c r="N237" s="422"/>
      <c r="O237" s="422"/>
      <c r="P237" s="449"/>
      <c r="Q237" s="128"/>
      <c r="R237" s="378" t="s">
        <v>63</v>
      </c>
      <c r="S237" s="169"/>
      <c r="T237" s="169"/>
      <c r="U237" s="169"/>
      <c r="V237" s="167">
        <v>15</v>
      </c>
      <c r="W237" s="168" t="s">
        <v>64</v>
      </c>
      <c r="X237" s="170">
        <v>1.496</v>
      </c>
      <c r="Y237" s="110">
        <f t="shared" ref="Y237:Y244" si="55">+V237*X237</f>
        <v>22.44</v>
      </c>
      <c r="Z237" s="110">
        <f t="shared" ref="Z237:Z244" si="56">+Y237*1.12</f>
        <v>25.132800000000003</v>
      </c>
      <c r="AA237" s="132"/>
      <c r="AB237" s="26"/>
      <c r="AC237" s="133" t="s">
        <v>65</v>
      </c>
      <c r="AD237" s="133"/>
      <c r="AE237" s="438"/>
      <c r="AF237" s="1"/>
    </row>
    <row r="238" spans="1:32" ht="18" customHeight="1">
      <c r="A238" s="569"/>
      <c r="B238" s="418"/>
      <c r="C238" s="422"/>
      <c r="D238" s="422"/>
      <c r="E238" s="422"/>
      <c r="F238" s="422"/>
      <c r="G238" s="422"/>
      <c r="H238" s="422"/>
      <c r="I238" s="422"/>
      <c r="J238" s="422"/>
      <c r="K238" s="422"/>
      <c r="L238" s="431"/>
      <c r="M238" s="431"/>
      <c r="N238" s="422"/>
      <c r="O238" s="422"/>
      <c r="P238" s="449"/>
      <c r="Q238" s="128"/>
      <c r="R238" s="378" t="s">
        <v>347</v>
      </c>
      <c r="S238" s="169"/>
      <c r="T238" s="169"/>
      <c r="U238" s="169"/>
      <c r="V238" s="167">
        <v>2</v>
      </c>
      <c r="W238" s="168" t="s">
        <v>64</v>
      </c>
      <c r="X238" s="170">
        <v>1.37</v>
      </c>
      <c r="Y238" s="110">
        <f t="shared" si="55"/>
        <v>2.74</v>
      </c>
      <c r="Z238" s="110">
        <f t="shared" si="56"/>
        <v>3.0688000000000004</v>
      </c>
      <c r="AA238" s="132"/>
      <c r="AB238" s="26"/>
      <c r="AC238" s="133"/>
      <c r="AD238" s="133" t="s">
        <v>65</v>
      </c>
      <c r="AE238" s="438"/>
      <c r="AF238" s="1"/>
    </row>
    <row r="239" spans="1:32" ht="18" customHeight="1">
      <c r="A239" s="569"/>
      <c r="B239" s="418"/>
      <c r="C239" s="422"/>
      <c r="D239" s="422"/>
      <c r="E239" s="422"/>
      <c r="F239" s="422"/>
      <c r="G239" s="422"/>
      <c r="H239" s="422"/>
      <c r="I239" s="422"/>
      <c r="J239" s="422"/>
      <c r="K239" s="422"/>
      <c r="L239" s="431"/>
      <c r="M239" s="431"/>
      <c r="N239" s="422"/>
      <c r="O239" s="422"/>
      <c r="P239" s="449"/>
      <c r="Q239" s="128"/>
      <c r="R239" s="378" t="s">
        <v>73</v>
      </c>
      <c r="S239" s="169"/>
      <c r="T239" s="169"/>
      <c r="U239" s="169"/>
      <c r="V239" s="167">
        <v>10</v>
      </c>
      <c r="W239" s="168" t="s">
        <v>64</v>
      </c>
      <c r="X239" s="170">
        <v>0.18</v>
      </c>
      <c r="Y239" s="110">
        <f t="shared" si="55"/>
        <v>1.7999999999999998</v>
      </c>
      <c r="Z239" s="110">
        <f t="shared" si="56"/>
        <v>2.016</v>
      </c>
      <c r="AA239" s="132"/>
      <c r="AB239" s="26"/>
      <c r="AC239" s="133"/>
      <c r="AD239" s="133" t="s">
        <v>65</v>
      </c>
      <c r="AE239" s="438"/>
      <c r="AF239" s="1"/>
    </row>
    <row r="240" spans="1:32" ht="18" customHeight="1">
      <c r="A240" s="569"/>
      <c r="B240" s="418"/>
      <c r="C240" s="422"/>
      <c r="D240" s="422"/>
      <c r="E240" s="422"/>
      <c r="F240" s="422"/>
      <c r="G240" s="422"/>
      <c r="H240" s="422"/>
      <c r="I240" s="422"/>
      <c r="J240" s="422"/>
      <c r="K240" s="422"/>
      <c r="L240" s="431"/>
      <c r="M240" s="431"/>
      <c r="N240" s="422"/>
      <c r="O240" s="422"/>
      <c r="P240" s="449"/>
      <c r="Q240" s="128"/>
      <c r="R240" s="378" t="s">
        <v>441</v>
      </c>
      <c r="S240" s="169"/>
      <c r="T240" s="169"/>
      <c r="U240" s="169"/>
      <c r="V240" s="167">
        <v>5</v>
      </c>
      <c r="W240" s="168" t="s">
        <v>64</v>
      </c>
      <c r="X240" s="171">
        <v>0.34</v>
      </c>
      <c r="Y240" s="110">
        <f t="shared" si="55"/>
        <v>1.7000000000000002</v>
      </c>
      <c r="Z240" s="110">
        <f t="shared" si="56"/>
        <v>1.9040000000000004</v>
      </c>
      <c r="AA240" s="132"/>
      <c r="AB240" s="26"/>
      <c r="AC240" s="133"/>
      <c r="AD240" s="133" t="s">
        <v>65</v>
      </c>
      <c r="AE240" s="438"/>
      <c r="AF240" s="1"/>
    </row>
    <row r="241" spans="1:32" ht="18" customHeight="1">
      <c r="A241" s="569"/>
      <c r="B241" s="418"/>
      <c r="C241" s="422"/>
      <c r="D241" s="422"/>
      <c r="E241" s="422"/>
      <c r="F241" s="422"/>
      <c r="G241" s="422"/>
      <c r="H241" s="422"/>
      <c r="I241" s="422"/>
      <c r="J241" s="422"/>
      <c r="K241" s="422"/>
      <c r="L241" s="431"/>
      <c r="M241" s="431"/>
      <c r="N241" s="422"/>
      <c r="O241" s="422"/>
      <c r="P241" s="449"/>
      <c r="Q241" s="128"/>
      <c r="R241" s="378" t="s">
        <v>94</v>
      </c>
      <c r="S241" s="169"/>
      <c r="T241" s="169"/>
      <c r="U241" s="169"/>
      <c r="V241" s="167">
        <v>1</v>
      </c>
      <c r="W241" s="168" t="s">
        <v>76</v>
      </c>
      <c r="X241" s="171">
        <v>1.68</v>
      </c>
      <c r="Y241" s="110">
        <f t="shared" si="55"/>
        <v>1.68</v>
      </c>
      <c r="Z241" s="110">
        <f t="shared" si="56"/>
        <v>1.8816000000000002</v>
      </c>
      <c r="AA241" s="132"/>
      <c r="AB241" s="26"/>
      <c r="AC241" s="133"/>
      <c r="AD241" s="133" t="s">
        <v>65</v>
      </c>
      <c r="AE241" s="438"/>
      <c r="AF241" s="1"/>
    </row>
    <row r="242" spans="1:32" ht="18" customHeight="1">
      <c r="A242" s="569"/>
      <c r="B242" s="418"/>
      <c r="C242" s="422"/>
      <c r="D242" s="422"/>
      <c r="E242" s="422"/>
      <c r="F242" s="422"/>
      <c r="G242" s="422"/>
      <c r="H242" s="422"/>
      <c r="I242" s="422"/>
      <c r="J242" s="422"/>
      <c r="K242" s="422"/>
      <c r="L242" s="431"/>
      <c r="M242" s="431"/>
      <c r="N242" s="422"/>
      <c r="O242" s="422"/>
      <c r="P242" s="449"/>
      <c r="Q242" s="128"/>
      <c r="R242" s="378" t="s">
        <v>96</v>
      </c>
      <c r="S242" s="169"/>
      <c r="T242" s="169"/>
      <c r="U242" s="169"/>
      <c r="V242" s="167">
        <v>3</v>
      </c>
      <c r="W242" s="168" t="s">
        <v>64</v>
      </c>
      <c r="X242" s="171">
        <v>0.5</v>
      </c>
      <c r="Y242" s="110">
        <f t="shared" si="55"/>
        <v>1.5</v>
      </c>
      <c r="Z242" s="110">
        <f t="shared" si="56"/>
        <v>1.6800000000000002</v>
      </c>
      <c r="AA242" s="132"/>
      <c r="AB242" s="26"/>
      <c r="AC242" s="133"/>
      <c r="AD242" s="133" t="s">
        <v>65</v>
      </c>
      <c r="AE242" s="438"/>
      <c r="AF242" s="1"/>
    </row>
    <row r="243" spans="1:32" ht="18" customHeight="1">
      <c r="A243" s="570"/>
      <c r="B243" s="418"/>
      <c r="C243" s="422"/>
      <c r="D243" s="422"/>
      <c r="E243" s="422"/>
      <c r="F243" s="422"/>
      <c r="G243" s="422"/>
      <c r="H243" s="422"/>
      <c r="I243" s="422"/>
      <c r="J243" s="422"/>
      <c r="K243" s="422"/>
      <c r="L243" s="431"/>
      <c r="M243" s="431"/>
      <c r="N243" s="422"/>
      <c r="O243" s="422"/>
      <c r="P243" s="449"/>
      <c r="Q243" s="128"/>
      <c r="R243" s="378" t="s">
        <v>274</v>
      </c>
      <c r="S243" s="169"/>
      <c r="T243" s="169"/>
      <c r="U243" s="169"/>
      <c r="V243" s="167">
        <v>1</v>
      </c>
      <c r="W243" s="168" t="s">
        <v>64</v>
      </c>
      <c r="X243" s="171">
        <v>0.35</v>
      </c>
      <c r="Y243" s="110">
        <f t="shared" si="55"/>
        <v>0.35</v>
      </c>
      <c r="Z243" s="110">
        <f t="shared" si="56"/>
        <v>0.39200000000000002</v>
      </c>
      <c r="AA243" s="132"/>
      <c r="AB243" s="26"/>
      <c r="AC243" s="133"/>
      <c r="AD243" s="133" t="s">
        <v>65</v>
      </c>
      <c r="AE243" s="438"/>
      <c r="AF243" s="1"/>
    </row>
    <row r="244" spans="1:32" ht="108.75" customHeight="1">
      <c r="A244" s="573" t="s">
        <v>420</v>
      </c>
      <c r="B244" s="420"/>
      <c r="C244" s="425"/>
      <c r="D244" s="425"/>
      <c r="E244" s="425"/>
      <c r="F244" s="425"/>
      <c r="G244" s="425"/>
      <c r="H244" s="425"/>
      <c r="I244" s="425"/>
      <c r="J244" s="425"/>
      <c r="K244" s="425"/>
      <c r="L244" s="432"/>
      <c r="M244" s="432"/>
      <c r="N244" s="425"/>
      <c r="O244" s="425"/>
      <c r="P244" s="458"/>
      <c r="Q244" s="134"/>
      <c r="R244" s="379" t="s">
        <v>442</v>
      </c>
      <c r="S244" s="172"/>
      <c r="T244" s="172"/>
      <c r="U244" s="172"/>
      <c r="V244" s="173">
        <v>10</v>
      </c>
      <c r="W244" s="174" t="s">
        <v>76</v>
      </c>
      <c r="X244" s="175">
        <v>0.25</v>
      </c>
      <c r="Y244" s="115">
        <f t="shared" si="55"/>
        <v>2.5</v>
      </c>
      <c r="Z244" s="115">
        <f t="shared" si="56"/>
        <v>2.8000000000000003</v>
      </c>
      <c r="AA244" s="138"/>
      <c r="AB244" s="31"/>
      <c r="AC244" s="139"/>
      <c r="AD244" s="139" t="s">
        <v>65</v>
      </c>
      <c r="AE244" s="439"/>
      <c r="AF244" s="1"/>
    </row>
    <row r="245" spans="1:32" ht="18" customHeight="1">
      <c r="A245" s="569"/>
      <c r="B245" s="466" t="s">
        <v>46</v>
      </c>
      <c r="C245" s="445" t="s">
        <v>47</v>
      </c>
      <c r="D245" s="445" t="s">
        <v>48</v>
      </c>
      <c r="E245" s="445" t="s">
        <v>49</v>
      </c>
      <c r="F245" s="453" t="s">
        <v>50</v>
      </c>
      <c r="G245" s="445" t="s">
        <v>51</v>
      </c>
      <c r="H245" s="445" t="s">
        <v>52</v>
      </c>
      <c r="I245" s="445" t="s">
        <v>443</v>
      </c>
      <c r="J245" s="445" t="s">
        <v>444</v>
      </c>
      <c r="K245" s="445" t="s">
        <v>445</v>
      </c>
      <c r="L245" s="492" t="s">
        <v>446</v>
      </c>
      <c r="M245" s="492" t="s">
        <v>447</v>
      </c>
      <c r="N245" s="445" t="s">
        <v>448</v>
      </c>
      <c r="O245" s="445" t="s">
        <v>449</v>
      </c>
      <c r="P245" s="454" t="s">
        <v>450</v>
      </c>
      <c r="Q245" s="140" t="s">
        <v>59</v>
      </c>
      <c r="R245" s="364" t="s">
        <v>60</v>
      </c>
      <c r="S245" s="35"/>
      <c r="T245" s="36" t="s">
        <v>61</v>
      </c>
      <c r="U245" s="37" t="s">
        <v>62</v>
      </c>
      <c r="V245" s="38"/>
      <c r="W245" s="67"/>
      <c r="X245" s="156"/>
      <c r="Y245" s="156"/>
      <c r="Z245" s="156"/>
      <c r="AA245" s="149">
        <f>SUM(Z246)</f>
        <v>1.5344000000000002</v>
      </c>
      <c r="AB245" s="39"/>
      <c r="AC245" s="157"/>
      <c r="AD245" s="157"/>
      <c r="AE245" s="440"/>
      <c r="AF245" s="1"/>
    </row>
    <row r="246" spans="1:32" ht="18" customHeight="1">
      <c r="A246" s="569"/>
      <c r="B246" s="418"/>
      <c r="C246" s="422"/>
      <c r="D246" s="422"/>
      <c r="E246" s="422"/>
      <c r="F246" s="422"/>
      <c r="G246" s="422"/>
      <c r="H246" s="422"/>
      <c r="I246" s="422"/>
      <c r="J246" s="422"/>
      <c r="K246" s="422"/>
      <c r="L246" s="431"/>
      <c r="M246" s="431"/>
      <c r="N246" s="422"/>
      <c r="O246" s="422"/>
      <c r="P246" s="449"/>
      <c r="Q246" s="128"/>
      <c r="R246" s="378" t="s">
        <v>347</v>
      </c>
      <c r="S246" s="169"/>
      <c r="T246" s="169"/>
      <c r="U246" s="169"/>
      <c r="V246" s="167">
        <v>1</v>
      </c>
      <c r="W246" s="168" t="s">
        <v>64</v>
      </c>
      <c r="X246" s="110">
        <v>1.37</v>
      </c>
      <c r="Y246" s="110">
        <f>+V246*X246</f>
        <v>1.37</v>
      </c>
      <c r="Z246" s="110">
        <f>+Y246*1.12</f>
        <v>1.5344000000000002</v>
      </c>
      <c r="AA246" s="132"/>
      <c r="AB246" s="26"/>
      <c r="AC246" s="133" t="s">
        <v>65</v>
      </c>
      <c r="AD246" s="133"/>
      <c r="AE246" s="438"/>
      <c r="AF246" s="1"/>
    </row>
    <row r="247" spans="1:32" ht="18" customHeight="1">
      <c r="A247" s="569"/>
      <c r="B247" s="418"/>
      <c r="C247" s="422"/>
      <c r="D247" s="422"/>
      <c r="E247" s="422"/>
      <c r="F247" s="422"/>
      <c r="G247" s="422"/>
      <c r="H247" s="422"/>
      <c r="I247" s="422"/>
      <c r="J247" s="422"/>
      <c r="K247" s="422"/>
      <c r="L247" s="431"/>
      <c r="M247" s="431"/>
      <c r="N247" s="422"/>
      <c r="O247" s="422"/>
      <c r="P247" s="449"/>
      <c r="Q247" s="128"/>
      <c r="R247" s="358"/>
      <c r="S247" s="42"/>
      <c r="T247" s="42"/>
      <c r="U247" s="42"/>
      <c r="V247" s="25"/>
      <c r="W247" s="26"/>
      <c r="X247" s="110"/>
      <c r="Y247" s="110"/>
      <c r="Z247" s="110"/>
      <c r="AA247" s="132"/>
      <c r="AB247" s="26"/>
      <c r="AC247" s="133"/>
      <c r="AD247" s="133"/>
      <c r="AE247" s="438"/>
      <c r="AF247" s="1"/>
    </row>
    <row r="248" spans="1:32" ht="18" customHeight="1">
      <c r="A248" s="569"/>
      <c r="B248" s="418"/>
      <c r="C248" s="422"/>
      <c r="D248" s="422"/>
      <c r="E248" s="422"/>
      <c r="F248" s="422"/>
      <c r="G248" s="422"/>
      <c r="H248" s="422"/>
      <c r="I248" s="422"/>
      <c r="J248" s="422"/>
      <c r="K248" s="422"/>
      <c r="L248" s="431"/>
      <c r="M248" s="431"/>
      <c r="N248" s="422"/>
      <c r="O248" s="422"/>
      <c r="P248" s="449"/>
      <c r="Q248" s="128"/>
      <c r="R248" s="358"/>
      <c r="S248" s="42"/>
      <c r="T248" s="42"/>
      <c r="U248" s="42"/>
      <c r="V248" s="25"/>
      <c r="W248" s="26"/>
      <c r="X248" s="110"/>
      <c r="Y248" s="110"/>
      <c r="Z248" s="110"/>
      <c r="AA248" s="132"/>
      <c r="AB248" s="26"/>
      <c r="AC248" s="133"/>
      <c r="AD248" s="133"/>
      <c r="AE248" s="438"/>
      <c r="AF248" s="1"/>
    </row>
    <row r="249" spans="1:32" ht="18" customHeight="1">
      <c r="A249" s="569"/>
      <c r="B249" s="419"/>
      <c r="C249" s="423"/>
      <c r="D249" s="423"/>
      <c r="E249" s="423"/>
      <c r="F249" s="423"/>
      <c r="G249" s="423"/>
      <c r="H249" s="423"/>
      <c r="I249" s="423"/>
      <c r="J249" s="423"/>
      <c r="K249" s="423"/>
      <c r="L249" s="447"/>
      <c r="M249" s="447"/>
      <c r="N249" s="423"/>
      <c r="O249" s="423"/>
      <c r="P249" s="450"/>
      <c r="Q249" s="141"/>
      <c r="R249" s="365"/>
      <c r="S249" s="125"/>
      <c r="T249" s="125"/>
      <c r="U249" s="125"/>
      <c r="V249" s="44"/>
      <c r="W249" s="45"/>
      <c r="X249" s="119"/>
      <c r="Y249" s="119"/>
      <c r="Z249" s="119"/>
      <c r="AA249" s="154"/>
      <c r="AB249" s="45"/>
      <c r="AC249" s="155"/>
      <c r="AD249" s="155"/>
      <c r="AE249" s="441"/>
      <c r="AF249" s="1"/>
    </row>
    <row r="250" spans="1:32" ht="18" customHeight="1">
      <c r="A250" s="569"/>
      <c r="B250" s="417" t="s">
        <v>46</v>
      </c>
      <c r="C250" s="427" t="s">
        <v>47</v>
      </c>
      <c r="D250" s="427" t="s">
        <v>48</v>
      </c>
      <c r="E250" s="427" t="s">
        <v>49</v>
      </c>
      <c r="F250" s="452" t="s">
        <v>50</v>
      </c>
      <c r="G250" s="427" t="s">
        <v>51</v>
      </c>
      <c r="H250" s="427" t="s">
        <v>52</v>
      </c>
      <c r="I250" s="427" t="s">
        <v>451</v>
      </c>
      <c r="J250" s="427" t="s">
        <v>452</v>
      </c>
      <c r="K250" s="427" t="s">
        <v>453</v>
      </c>
      <c r="L250" s="494">
        <v>21</v>
      </c>
      <c r="M250" s="494">
        <v>8</v>
      </c>
      <c r="N250" s="427" t="s">
        <v>454</v>
      </c>
      <c r="O250" s="427" t="s">
        <v>455</v>
      </c>
      <c r="P250" s="456" t="s">
        <v>456</v>
      </c>
      <c r="Q250" s="142" t="s">
        <v>59</v>
      </c>
      <c r="R250" s="363" t="s">
        <v>60</v>
      </c>
      <c r="S250" s="18"/>
      <c r="T250" s="19" t="s">
        <v>61</v>
      </c>
      <c r="U250" s="20" t="s">
        <v>62</v>
      </c>
      <c r="V250" s="21" t="s">
        <v>457</v>
      </c>
      <c r="W250" s="120"/>
      <c r="X250" s="148"/>
      <c r="Y250" s="148"/>
      <c r="Z250" s="148"/>
      <c r="AA250" s="236">
        <f>SUM(Z251:Z253)</f>
        <v>18.334</v>
      </c>
      <c r="AB250" s="22"/>
      <c r="AC250" s="22"/>
      <c r="AD250" s="22"/>
      <c r="AE250" s="437"/>
      <c r="AF250" s="1"/>
    </row>
    <row r="251" spans="1:32" ht="18" customHeight="1">
      <c r="A251" s="569"/>
      <c r="B251" s="418"/>
      <c r="C251" s="422"/>
      <c r="D251" s="422"/>
      <c r="E251" s="422"/>
      <c r="F251" s="422"/>
      <c r="G251" s="422"/>
      <c r="H251" s="422"/>
      <c r="I251" s="422"/>
      <c r="J251" s="422"/>
      <c r="K251" s="422"/>
      <c r="L251" s="431"/>
      <c r="M251" s="431"/>
      <c r="N251" s="422"/>
      <c r="O251" s="422"/>
      <c r="P251" s="449"/>
      <c r="Q251" s="128"/>
      <c r="R251" s="378" t="s">
        <v>95</v>
      </c>
      <c r="S251" s="169"/>
      <c r="T251" s="169"/>
      <c r="U251" s="169"/>
      <c r="V251" s="167">
        <v>5</v>
      </c>
      <c r="W251" s="168" t="s">
        <v>64</v>
      </c>
      <c r="X251" s="110">
        <v>2.95</v>
      </c>
      <c r="Y251" s="110">
        <f t="shared" ref="Y251:Y253" si="57">+V251*X251</f>
        <v>14.75</v>
      </c>
      <c r="Z251" s="110">
        <v>14.75</v>
      </c>
      <c r="AA251" s="132"/>
      <c r="AB251" s="26"/>
      <c r="AC251" s="26"/>
      <c r="AD251" s="26" t="s">
        <v>65</v>
      </c>
      <c r="AE251" s="438"/>
      <c r="AF251" s="1"/>
    </row>
    <row r="252" spans="1:32" ht="18" customHeight="1">
      <c r="A252" s="569"/>
      <c r="B252" s="418"/>
      <c r="C252" s="422"/>
      <c r="D252" s="422"/>
      <c r="E252" s="422"/>
      <c r="F252" s="422"/>
      <c r="G252" s="422"/>
      <c r="H252" s="422"/>
      <c r="I252" s="422"/>
      <c r="J252" s="422"/>
      <c r="K252" s="422"/>
      <c r="L252" s="431"/>
      <c r="M252" s="431"/>
      <c r="N252" s="422"/>
      <c r="O252" s="422"/>
      <c r="P252" s="449"/>
      <c r="Q252" s="128"/>
      <c r="R252" s="378" t="s">
        <v>96</v>
      </c>
      <c r="S252" s="169"/>
      <c r="T252" s="169"/>
      <c r="U252" s="169"/>
      <c r="V252" s="167">
        <v>3</v>
      </c>
      <c r="W252" s="168" t="s">
        <v>64</v>
      </c>
      <c r="X252" s="110">
        <v>0.5</v>
      </c>
      <c r="Y252" s="110">
        <f t="shared" si="57"/>
        <v>1.5</v>
      </c>
      <c r="Z252" s="110">
        <f t="shared" ref="Z252:Z253" si="58">+Y252*1.12</f>
        <v>1.6800000000000002</v>
      </c>
      <c r="AA252" s="132"/>
      <c r="AB252" s="26"/>
      <c r="AC252" s="26"/>
      <c r="AD252" s="133" t="s">
        <v>65</v>
      </c>
      <c r="AE252" s="438"/>
      <c r="AF252" s="1"/>
    </row>
    <row r="253" spans="1:32" ht="18" customHeight="1">
      <c r="A253" s="569"/>
      <c r="B253" s="418"/>
      <c r="C253" s="422"/>
      <c r="D253" s="422"/>
      <c r="E253" s="422"/>
      <c r="F253" s="422"/>
      <c r="G253" s="422"/>
      <c r="H253" s="422"/>
      <c r="I253" s="422"/>
      <c r="J253" s="422"/>
      <c r="K253" s="422"/>
      <c r="L253" s="431"/>
      <c r="M253" s="431"/>
      <c r="N253" s="422"/>
      <c r="O253" s="422"/>
      <c r="P253" s="449"/>
      <c r="Q253" s="128"/>
      <c r="R253" s="378" t="s">
        <v>458</v>
      </c>
      <c r="S253" s="169"/>
      <c r="T253" s="169"/>
      <c r="U253" s="169"/>
      <c r="V253" s="167">
        <v>5</v>
      </c>
      <c r="W253" s="168" t="s">
        <v>64</v>
      </c>
      <c r="X253" s="110">
        <v>0.34</v>
      </c>
      <c r="Y253" s="110">
        <f t="shared" si="57"/>
        <v>1.7000000000000002</v>
      </c>
      <c r="Z253" s="110">
        <f t="shared" si="58"/>
        <v>1.9040000000000004</v>
      </c>
      <c r="AA253" s="132"/>
      <c r="AB253" s="26"/>
      <c r="AC253" s="26"/>
      <c r="AD253" s="133" t="s">
        <v>65</v>
      </c>
      <c r="AE253" s="438"/>
      <c r="AF253" s="1"/>
    </row>
    <row r="254" spans="1:32" ht="18" customHeight="1">
      <c r="A254" s="569"/>
      <c r="B254" s="420"/>
      <c r="C254" s="425"/>
      <c r="D254" s="425"/>
      <c r="E254" s="425"/>
      <c r="F254" s="425"/>
      <c r="G254" s="425"/>
      <c r="H254" s="425"/>
      <c r="I254" s="425"/>
      <c r="J254" s="425"/>
      <c r="K254" s="425"/>
      <c r="L254" s="432"/>
      <c r="M254" s="432"/>
      <c r="N254" s="425"/>
      <c r="O254" s="425"/>
      <c r="P254" s="458"/>
      <c r="Q254" s="134"/>
      <c r="R254" s="360"/>
      <c r="S254" s="114"/>
      <c r="T254" s="114"/>
      <c r="U254" s="114"/>
      <c r="V254" s="30"/>
      <c r="W254" s="31"/>
      <c r="X254" s="115"/>
      <c r="Y254" s="115"/>
      <c r="Z254" s="115"/>
      <c r="AA254" s="138"/>
      <c r="AB254" s="31"/>
      <c r="AC254" s="31"/>
      <c r="AD254" s="139"/>
      <c r="AE254" s="439"/>
      <c r="AF254" s="1"/>
    </row>
    <row r="255" spans="1:32" ht="18" customHeight="1">
      <c r="A255" s="569"/>
      <c r="B255" s="466" t="s">
        <v>46</v>
      </c>
      <c r="C255" s="445" t="s">
        <v>47</v>
      </c>
      <c r="D255" s="445" t="s">
        <v>48</v>
      </c>
      <c r="E255" s="445" t="s">
        <v>49</v>
      </c>
      <c r="F255" s="453" t="s">
        <v>50</v>
      </c>
      <c r="G255" s="445" t="s">
        <v>51</v>
      </c>
      <c r="H255" s="445" t="s">
        <v>52</v>
      </c>
      <c r="I255" s="445" t="s">
        <v>459</v>
      </c>
      <c r="J255" s="445" t="s">
        <v>460</v>
      </c>
      <c r="K255" s="445" t="s">
        <v>461</v>
      </c>
      <c r="L255" s="493">
        <v>1</v>
      </c>
      <c r="M255" s="493">
        <v>3</v>
      </c>
      <c r="N255" s="445" t="s">
        <v>462</v>
      </c>
      <c r="O255" s="445" t="s">
        <v>463</v>
      </c>
      <c r="P255" s="454" t="s">
        <v>426</v>
      </c>
      <c r="Q255" s="140" t="s">
        <v>59</v>
      </c>
      <c r="R255" s="364" t="s">
        <v>60</v>
      </c>
      <c r="S255" s="35"/>
      <c r="T255" s="36" t="s">
        <v>61</v>
      </c>
      <c r="U255" s="37" t="s">
        <v>62</v>
      </c>
      <c r="V255" s="38"/>
      <c r="W255" s="67"/>
      <c r="X255" s="156"/>
      <c r="Y255" s="156"/>
      <c r="Z255" s="156"/>
      <c r="AA255" s="149">
        <f>SUM(Z256)</f>
        <v>5.9</v>
      </c>
      <c r="AB255" s="39"/>
      <c r="AC255" s="157"/>
      <c r="AD255" s="157"/>
      <c r="AE255" s="440"/>
      <c r="AF255" s="1"/>
    </row>
    <row r="256" spans="1:32" ht="18" customHeight="1">
      <c r="A256" s="569"/>
      <c r="B256" s="418"/>
      <c r="C256" s="422"/>
      <c r="D256" s="422"/>
      <c r="E256" s="422"/>
      <c r="F256" s="422"/>
      <c r="G256" s="422"/>
      <c r="H256" s="422"/>
      <c r="I256" s="422"/>
      <c r="J256" s="422"/>
      <c r="K256" s="422"/>
      <c r="L256" s="431"/>
      <c r="M256" s="431"/>
      <c r="N256" s="422"/>
      <c r="O256" s="422"/>
      <c r="P256" s="449"/>
      <c r="Q256" s="128"/>
      <c r="R256" s="378" t="s">
        <v>95</v>
      </c>
      <c r="S256" s="169"/>
      <c r="T256" s="169"/>
      <c r="U256" s="169"/>
      <c r="V256" s="167">
        <v>2</v>
      </c>
      <c r="W256" s="168" t="s">
        <v>64</v>
      </c>
      <c r="X256" s="110">
        <v>2.95</v>
      </c>
      <c r="Y256" s="110">
        <f>+V256*X256</f>
        <v>5.9</v>
      </c>
      <c r="Z256" s="110">
        <v>5.9</v>
      </c>
      <c r="AA256" s="132"/>
      <c r="AB256" s="26"/>
      <c r="AC256" s="133" t="s">
        <v>65</v>
      </c>
      <c r="AD256" s="133"/>
      <c r="AE256" s="438"/>
      <c r="AF256" s="1"/>
    </row>
    <row r="257" spans="1:32" ht="18" customHeight="1">
      <c r="A257" s="569"/>
      <c r="B257" s="418"/>
      <c r="C257" s="422"/>
      <c r="D257" s="422"/>
      <c r="E257" s="422"/>
      <c r="F257" s="422"/>
      <c r="G257" s="422"/>
      <c r="H257" s="422"/>
      <c r="I257" s="422"/>
      <c r="J257" s="422"/>
      <c r="K257" s="422"/>
      <c r="L257" s="431"/>
      <c r="M257" s="431"/>
      <c r="N257" s="422"/>
      <c r="O257" s="422"/>
      <c r="P257" s="449"/>
      <c r="Q257" s="128"/>
      <c r="R257" s="358"/>
      <c r="S257" s="42"/>
      <c r="T257" s="42"/>
      <c r="U257" s="42"/>
      <c r="V257" s="25"/>
      <c r="W257" s="26"/>
      <c r="X257" s="110"/>
      <c r="Y257" s="110"/>
      <c r="Z257" s="110"/>
      <c r="AA257" s="132"/>
      <c r="AB257" s="26"/>
      <c r="AC257" s="133"/>
      <c r="AD257" s="133"/>
      <c r="AE257" s="438"/>
      <c r="AF257" s="1"/>
    </row>
    <row r="258" spans="1:32" ht="18" customHeight="1">
      <c r="A258" s="569"/>
      <c r="B258" s="418"/>
      <c r="C258" s="422"/>
      <c r="D258" s="422"/>
      <c r="E258" s="422"/>
      <c r="F258" s="422"/>
      <c r="G258" s="422"/>
      <c r="H258" s="422"/>
      <c r="I258" s="422"/>
      <c r="J258" s="422"/>
      <c r="K258" s="422"/>
      <c r="L258" s="431"/>
      <c r="M258" s="431"/>
      <c r="N258" s="422"/>
      <c r="O258" s="422"/>
      <c r="P258" s="449"/>
      <c r="Q258" s="128"/>
      <c r="R258" s="358"/>
      <c r="S258" s="42"/>
      <c r="T258" s="42"/>
      <c r="U258" s="42"/>
      <c r="V258" s="25"/>
      <c r="W258" s="26"/>
      <c r="X258" s="110"/>
      <c r="Y258" s="110"/>
      <c r="Z258" s="110"/>
      <c r="AA258" s="132"/>
      <c r="AB258" s="26"/>
      <c r="AC258" s="133"/>
      <c r="AD258" s="133"/>
      <c r="AE258" s="438"/>
      <c r="AF258" s="1"/>
    </row>
    <row r="259" spans="1:32" ht="18" customHeight="1">
      <c r="A259" s="569"/>
      <c r="B259" s="419"/>
      <c r="C259" s="423"/>
      <c r="D259" s="423"/>
      <c r="E259" s="423"/>
      <c r="F259" s="423"/>
      <c r="G259" s="423"/>
      <c r="H259" s="423"/>
      <c r="I259" s="423"/>
      <c r="J259" s="423"/>
      <c r="K259" s="423"/>
      <c r="L259" s="447"/>
      <c r="M259" s="447"/>
      <c r="N259" s="423"/>
      <c r="O259" s="423"/>
      <c r="P259" s="450"/>
      <c r="Q259" s="141"/>
      <c r="R259" s="365"/>
      <c r="S259" s="125"/>
      <c r="T259" s="125"/>
      <c r="U259" s="125"/>
      <c r="V259" s="44"/>
      <c r="W259" s="45"/>
      <c r="X259" s="119"/>
      <c r="Y259" s="119"/>
      <c r="Z259" s="119"/>
      <c r="AA259" s="154"/>
      <c r="AB259" s="45"/>
      <c r="AC259" s="155"/>
      <c r="AD259" s="155"/>
      <c r="AE259" s="441"/>
      <c r="AF259" s="1"/>
    </row>
    <row r="260" spans="1:32" ht="18" customHeight="1">
      <c r="A260" s="569"/>
      <c r="B260" s="417" t="s">
        <v>46</v>
      </c>
      <c r="C260" s="427" t="s">
        <v>47</v>
      </c>
      <c r="D260" s="427" t="s">
        <v>48</v>
      </c>
      <c r="E260" s="427" t="s">
        <v>49</v>
      </c>
      <c r="F260" s="452" t="s">
        <v>50</v>
      </c>
      <c r="G260" s="427" t="s">
        <v>51</v>
      </c>
      <c r="H260" s="427" t="s">
        <v>52</v>
      </c>
      <c r="I260" s="427" t="s">
        <v>464</v>
      </c>
      <c r="J260" s="427" t="s">
        <v>465</v>
      </c>
      <c r="K260" s="427" t="s">
        <v>466</v>
      </c>
      <c r="L260" s="491" t="s">
        <v>467</v>
      </c>
      <c r="M260" s="491" t="s">
        <v>467</v>
      </c>
      <c r="N260" s="427" t="s">
        <v>468</v>
      </c>
      <c r="O260" s="427" t="s">
        <v>469</v>
      </c>
      <c r="P260" s="456" t="s">
        <v>440</v>
      </c>
      <c r="Q260" s="142" t="s">
        <v>59</v>
      </c>
      <c r="R260" s="363" t="s">
        <v>60</v>
      </c>
      <c r="S260" s="18"/>
      <c r="T260" s="19" t="s">
        <v>61</v>
      </c>
      <c r="U260" s="20" t="s">
        <v>62</v>
      </c>
      <c r="V260" s="21"/>
      <c r="W260" s="120"/>
      <c r="X260" s="148"/>
      <c r="Y260" s="148"/>
      <c r="Z260" s="148"/>
      <c r="AA260" s="236">
        <f>SUM(Z261:Z266)</f>
        <v>139.27199999999999</v>
      </c>
      <c r="AB260" s="22"/>
      <c r="AC260" s="127"/>
      <c r="AD260" s="127"/>
      <c r="AE260" s="503" t="s">
        <v>470</v>
      </c>
      <c r="AF260" s="1"/>
    </row>
    <row r="261" spans="1:32" ht="18" customHeight="1">
      <c r="A261" s="569"/>
      <c r="B261" s="418"/>
      <c r="C261" s="422"/>
      <c r="D261" s="422"/>
      <c r="E261" s="422"/>
      <c r="F261" s="422"/>
      <c r="G261" s="422"/>
      <c r="H261" s="422"/>
      <c r="I261" s="422"/>
      <c r="J261" s="422"/>
      <c r="K261" s="422"/>
      <c r="L261" s="431"/>
      <c r="M261" s="431"/>
      <c r="N261" s="422"/>
      <c r="O261" s="422"/>
      <c r="P261" s="449"/>
      <c r="Q261" s="128"/>
      <c r="R261" s="378" t="s">
        <v>345</v>
      </c>
      <c r="S261" s="169"/>
      <c r="T261" s="169"/>
      <c r="U261" s="169"/>
      <c r="V261" s="167">
        <v>100</v>
      </c>
      <c r="W261" s="168" t="s">
        <v>64</v>
      </c>
      <c r="X261" s="110">
        <v>0.57999999999999996</v>
      </c>
      <c r="Y261" s="110">
        <f t="shared" ref="Y261:Y266" si="59">+V261*X261</f>
        <v>57.999999999999993</v>
      </c>
      <c r="Z261" s="110">
        <f t="shared" ref="Z261:Z266" si="60">+Y261*1.12</f>
        <v>64.959999999999994</v>
      </c>
      <c r="AA261" s="132"/>
      <c r="AB261" s="26"/>
      <c r="AC261" s="133" t="s">
        <v>65</v>
      </c>
      <c r="AD261" s="133"/>
      <c r="AE261" s="469"/>
      <c r="AF261" s="1"/>
    </row>
    <row r="262" spans="1:32" ht="18" customHeight="1">
      <c r="A262" s="569"/>
      <c r="B262" s="418"/>
      <c r="C262" s="422"/>
      <c r="D262" s="422"/>
      <c r="E262" s="422"/>
      <c r="F262" s="422"/>
      <c r="G262" s="422"/>
      <c r="H262" s="422"/>
      <c r="I262" s="422"/>
      <c r="J262" s="422"/>
      <c r="K262" s="422"/>
      <c r="L262" s="431"/>
      <c r="M262" s="431"/>
      <c r="N262" s="422"/>
      <c r="O262" s="422"/>
      <c r="P262" s="449"/>
      <c r="Q262" s="128"/>
      <c r="R262" s="378" t="s">
        <v>346</v>
      </c>
      <c r="S262" s="169"/>
      <c r="T262" s="169"/>
      <c r="U262" s="169"/>
      <c r="V262" s="167">
        <v>400</v>
      </c>
      <c r="W262" s="168" t="s">
        <v>64</v>
      </c>
      <c r="X262" s="110">
        <v>0.14000000000000001</v>
      </c>
      <c r="Y262" s="110">
        <f t="shared" si="59"/>
        <v>56.000000000000007</v>
      </c>
      <c r="Z262" s="110">
        <f t="shared" si="60"/>
        <v>62.720000000000013</v>
      </c>
      <c r="AA262" s="132"/>
      <c r="AB262" s="26"/>
      <c r="AC262" s="133" t="s">
        <v>65</v>
      </c>
      <c r="AD262" s="133"/>
      <c r="AE262" s="469"/>
      <c r="AF262" s="1"/>
    </row>
    <row r="263" spans="1:32" ht="18" customHeight="1">
      <c r="A263" s="569"/>
      <c r="B263" s="418"/>
      <c r="C263" s="422"/>
      <c r="D263" s="422"/>
      <c r="E263" s="422"/>
      <c r="F263" s="422"/>
      <c r="G263" s="422"/>
      <c r="H263" s="422"/>
      <c r="I263" s="422"/>
      <c r="J263" s="422"/>
      <c r="K263" s="422"/>
      <c r="L263" s="431"/>
      <c r="M263" s="431"/>
      <c r="N263" s="422"/>
      <c r="O263" s="422"/>
      <c r="P263" s="449"/>
      <c r="Q263" s="128"/>
      <c r="R263" s="378" t="s">
        <v>74</v>
      </c>
      <c r="S263" s="169"/>
      <c r="T263" s="169"/>
      <c r="U263" s="169"/>
      <c r="V263" s="167">
        <v>5</v>
      </c>
      <c r="W263" s="168" t="s">
        <v>64</v>
      </c>
      <c r="X263" s="110">
        <v>0.73</v>
      </c>
      <c r="Y263" s="110">
        <f t="shared" si="59"/>
        <v>3.65</v>
      </c>
      <c r="Z263" s="110">
        <f t="shared" si="60"/>
        <v>4.0880000000000001</v>
      </c>
      <c r="AA263" s="132"/>
      <c r="AB263" s="26"/>
      <c r="AC263" s="133" t="s">
        <v>65</v>
      </c>
      <c r="AD263" s="133"/>
      <c r="AE263" s="469"/>
      <c r="AF263" s="1"/>
    </row>
    <row r="264" spans="1:32" ht="18" customHeight="1">
      <c r="A264" s="569"/>
      <c r="B264" s="418"/>
      <c r="C264" s="422"/>
      <c r="D264" s="422"/>
      <c r="E264" s="422"/>
      <c r="F264" s="422"/>
      <c r="G264" s="422"/>
      <c r="H264" s="422"/>
      <c r="I264" s="422"/>
      <c r="J264" s="422"/>
      <c r="K264" s="422"/>
      <c r="L264" s="431"/>
      <c r="M264" s="431"/>
      <c r="N264" s="422"/>
      <c r="O264" s="422"/>
      <c r="P264" s="449"/>
      <c r="Q264" s="128"/>
      <c r="R264" s="378" t="s">
        <v>471</v>
      </c>
      <c r="S264" s="169"/>
      <c r="T264" s="169"/>
      <c r="U264" s="169"/>
      <c r="V264" s="167">
        <v>5</v>
      </c>
      <c r="W264" s="168" t="s">
        <v>76</v>
      </c>
      <c r="X264" s="110">
        <v>0.46</v>
      </c>
      <c r="Y264" s="110">
        <f t="shared" si="59"/>
        <v>2.3000000000000003</v>
      </c>
      <c r="Z264" s="110">
        <f t="shared" si="60"/>
        <v>2.5760000000000005</v>
      </c>
      <c r="AA264" s="132"/>
      <c r="AB264" s="26"/>
      <c r="AC264" s="133" t="s">
        <v>65</v>
      </c>
      <c r="AD264" s="133"/>
      <c r="AE264" s="469"/>
      <c r="AF264" s="1"/>
    </row>
    <row r="265" spans="1:32" ht="18" customHeight="1">
      <c r="A265" s="569"/>
      <c r="B265" s="418"/>
      <c r="C265" s="422"/>
      <c r="D265" s="422"/>
      <c r="E265" s="422"/>
      <c r="F265" s="422"/>
      <c r="G265" s="422"/>
      <c r="H265" s="422"/>
      <c r="I265" s="422"/>
      <c r="J265" s="422"/>
      <c r="K265" s="422"/>
      <c r="L265" s="431"/>
      <c r="M265" s="431"/>
      <c r="N265" s="422"/>
      <c r="O265" s="422"/>
      <c r="P265" s="449"/>
      <c r="Q265" s="128"/>
      <c r="R265" s="378" t="s">
        <v>232</v>
      </c>
      <c r="S265" s="169"/>
      <c r="T265" s="169"/>
      <c r="U265" s="169"/>
      <c r="V265" s="167">
        <v>5</v>
      </c>
      <c r="W265" s="168" t="s">
        <v>64</v>
      </c>
      <c r="X265" s="110">
        <v>0.81</v>
      </c>
      <c r="Y265" s="110">
        <f t="shared" si="59"/>
        <v>4.0500000000000007</v>
      </c>
      <c r="Z265" s="110">
        <f t="shared" si="60"/>
        <v>4.5360000000000014</v>
      </c>
      <c r="AA265" s="132"/>
      <c r="AB265" s="26"/>
      <c r="AC265" s="133" t="s">
        <v>65</v>
      </c>
      <c r="AD265" s="133"/>
      <c r="AE265" s="469"/>
      <c r="AF265" s="1"/>
    </row>
    <row r="266" spans="1:32" ht="41.25" customHeight="1">
      <c r="A266" s="569"/>
      <c r="B266" s="419"/>
      <c r="C266" s="423"/>
      <c r="D266" s="423"/>
      <c r="E266" s="423"/>
      <c r="F266" s="423"/>
      <c r="G266" s="423"/>
      <c r="H266" s="423"/>
      <c r="I266" s="423"/>
      <c r="J266" s="423"/>
      <c r="K266" s="423"/>
      <c r="L266" s="447"/>
      <c r="M266" s="447"/>
      <c r="N266" s="423"/>
      <c r="O266" s="423"/>
      <c r="P266" s="450"/>
      <c r="Q266" s="141"/>
      <c r="R266" s="380" t="s">
        <v>274</v>
      </c>
      <c r="S266" s="176"/>
      <c r="T266" s="176"/>
      <c r="U266" s="176"/>
      <c r="V266" s="177">
        <v>1</v>
      </c>
      <c r="W266" s="178" t="s">
        <v>64</v>
      </c>
      <c r="X266" s="119">
        <v>0.35</v>
      </c>
      <c r="Y266" s="119">
        <f t="shared" si="59"/>
        <v>0.35</v>
      </c>
      <c r="Z266" s="119">
        <f t="shared" si="60"/>
        <v>0.39200000000000002</v>
      </c>
      <c r="AA266" s="179"/>
      <c r="AB266" s="45"/>
      <c r="AC266" s="155" t="s">
        <v>65</v>
      </c>
      <c r="AD266" s="155"/>
      <c r="AE266" s="470"/>
      <c r="AF266" s="1"/>
    </row>
    <row r="267" spans="1:32" ht="22.5" customHeight="1" thickBot="1">
      <c r="A267" s="571"/>
      <c r="B267" s="402"/>
      <c r="C267" s="402"/>
      <c r="D267" s="402"/>
      <c r="E267" s="402"/>
      <c r="F267" s="402"/>
      <c r="G267" s="402"/>
      <c r="H267" s="402"/>
      <c r="I267" s="402"/>
      <c r="J267" s="402"/>
      <c r="K267" s="402"/>
      <c r="L267" s="403"/>
      <c r="M267" s="403"/>
      <c r="N267" s="394"/>
      <c r="O267" s="394"/>
      <c r="P267" s="404"/>
      <c r="Q267" s="388" t="s">
        <v>472</v>
      </c>
      <c r="R267" s="405"/>
      <c r="S267" s="158"/>
      <c r="T267" s="158"/>
      <c r="U267" s="158"/>
      <c r="V267" s="158"/>
      <c r="W267" s="158"/>
      <c r="X267" s="158"/>
      <c r="Y267" s="158"/>
      <c r="Z267" s="406" t="s">
        <v>214</v>
      </c>
      <c r="AA267" s="181">
        <f>SUM(AA223:AA266)</f>
        <v>290.07320000000004</v>
      </c>
      <c r="AB267" s="505"/>
      <c r="AC267" s="443"/>
      <c r="AD267" s="443"/>
      <c r="AE267" s="444"/>
      <c r="AF267" s="182"/>
    </row>
    <row r="268" spans="1:32" ht="15.75" customHeight="1">
      <c r="A268" s="574" t="s">
        <v>473</v>
      </c>
      <c r="B268" s="471" t="s">
        <v>80</v>
      </c>
      <c r="C268" s="428" t="s">
        <v>81</v>
      </c>
      <c r="D268" s="428" t="s">
        <v>116</v>
      </c>
      <c r="E268" s="428" t="s">
        <v>216</v>
      </c>
      <c r="F268" s="429" t="s">
        <v>84</v>
      </c>
      <c r="G268" s="428" t="s">
        <v>51</v>
      </c>
      <c r="H268" s="428" t="s">
        <v>52</v>
      </c>
      <c r="I268" s="428" t="s">
        <v>474</v>
      </c>
      <c r="J268" s="428" t="s">
        <v>475</v>
      </c>
      <c r="K268" s="428" t="s">
        <v>476</v>
      </c>
      <c r="L268" s="430">
        <v>2</v>
      </c>
      <c r="M268" s="430">
        <v>2</v>
      </c>
      <c r="N268" s="428" t="s">
        <v>477</v>
      </c>
      <c r="O268" s="428" t="s">
        <v>478</v>
      </c>
      <c r="P268" s="490" t="s">
        <v>479</v>
      </c>
      <c r="Q268" s="142" t="s">
        <v>59</v>
      </c>
      <c r="R268" s="363" t="s">
        <v>60</v>
      </c>
      <c r="S268" s="18"/>
      <c r="T268" s="19" t="s">
        <v>61</v>
      </c>
      <c r="U268" s="20" t="s">
        <v>62</v>
      </c>
      <c r="V268" s="21"/>
      <c r="W268" s="183"/>
      <c r="X268" s="148"/>
      <c r="Y268" s="148"/>
      <c r="Z268" s="148"/>
      <c r="AA268" s="184">
        <f>SUM(Z269:Z270)</f>
        <v>4.8496000000000006</v>
      </c>
      <c r="AB268" s="22"/>
      <c r="AC268" s="127"/>
      <c r="AD268" s="127"/>
      <c r="AE268" s="507"/>
      <c r="AF268" s="1"/>
    </row>
    <row r="269" spans="1:32" ht="15.75" customHeight="1">
      <c r="A269" s="575"/>
      <c r="B269" s="418"/>
      <c r="C269" s="422"/>
      <c r="D269" s="422"/>
      <c r="E269" s="422"/>
      <c r="F269" s="422"/>
      <c r="G269" s="422"/>
      <c r="H269" s="422"/>
      <c r="I269" s="422"/>
      <c r="J269" s="422"/>
      <c r="K269" s="422"/>
      <c r="L269" s="431"/>
      <c r="M269" s="431"/>
      <c r="N269" s="422"/>
      <c r="O269" s="422"/>
      <c r="P269" s="449"/>
      <c r="Q269" s="128"/>
      <c r="R269" s="381" t="s">
        <v>63</v>
      </c>
      <c r="S269" s="192"/>
      <c r="T269" s="192"/>
      <c r="U269" s="192"/>
      <c r="V269" s="25">
        <v>2</v>
      </c>
      <c r="W269" s="185" t="s">
        <v>64</v>
      </c>
      <c r="X269" s="110">
        <v>1.48</v>
      </c>
      <c r="Y269" s="170">
        <f t="shared" ref="Y269:Y272" si="61">+V269*X269</f>
        <v>2.96</v>
      </c>
      <c r="Z269" s="170">
        <f t="shared" ref="Z269:Z272" si="62">Y269*1.12</f>
        <v>3.3152000000000004</v>
      </c>
      <c r="AA269" s="186"/>
      <c r="AB269" s="26" t="s">
        <v>65</v>
      </c>
      <c r="AC269" s="133" t="s">
        <v>65</v>
      </c>
      <c r="AD269" s="133"/>
      <c r="AE269" s="438"/>
      <c r="AF269" s="1"/>
    </row>
    <row r="270" spans="1:32" ht="33" customHeight="1">
      <c r="A270" s="575"/>
      <c r="B270" s="418"/>
      <c r="C270" s="422"/>
      <c r="D270" s="422"/>
      <c r="E270" s="422"/>
      <c r="F270" s="422"/>
      <c r="G270" s="422"/>
      <c r="H270" s="422"/>
      <c r="I270" s="422"/>
      <c r="J270" s="422"/>
      <c r="K270" s="422"/>
      <c r="L270" s="431"/>
      <c r="M270" s="431"/>
      <c r="N270" s="422"/>
      <c r="O270" s="422"/>
      <c r="P270" s="449"/>
      <c r="Q270" s="128"/>
      <c r="R270" s="381" t="s">
        <v>347</v>
      </c>
      <c r="S270" s="192"/>
      <c r="T270" s="192"/>
      <c r="U270" s="192"/>
      <c r="V270" s="25">
        <v>1</v>
      </c>
      <c r="W270" s="185" t="s">
        <v>64</v>
      </c>
      <c r="X270" s="110">
        <v>1.37</v>
      </c>
      <c r="Y270" s="170">
        <f t="shared" si="61"/>
        <v>1.37</v>
      </c>
      <c r="Z270" s="170">
        <f t="shared" si="62"/>
        <v>1.5344000000000002</v>
      </c>
      <c r="AA270" s="186"/>
      <c r="AB270" s="26" t="s">
        <v>65</v>
      </c>
      <c r="AC270" s="133" t="s">
        <v>65</v>
      </c>
      <c r="AD270" s="133"/>
      <c r="AE270" s="438"/>
      <c r="AF270" s="1"/>
    </row>
    <row r="271" spans="1:32" ht="15.75" hidden="1" customHeight="1">
      <c r="A271" s="575"/>
      <c r="B271" s="418"/>
      <c r="C271" s="422"/>
      <c r="D271" s="422"/>
      <c r="E271" s="422"/>
      <c r="F271" s="422"/>
      <c r="G271" s="422"/>
      <c r="H271" s="422"/>
      <c r="I271" s="422"/>
      <c r="J271" s="422"/>
      <c r="K271" s="422"/>
      <c r="L271" s="431"/>
      <c r="M271" s="431"/>
      <c r="N271" s="422"/>
      <c r="O271" s="422"/>
      <c r="P271" s="449"/>
      <c r="Q271" s="128"/>
      <c r="R271" s="381" t="s">
        <v>73</v>
      </c>
      <c r="S271" s="192"/>
      <c r="T271" s="192"/>
      <c r="U271" s="192"/>
      <c r="V271" s="25">
        <v>2</v>
      </c>
      <c r="W271" s="185" t="s">
        <v>64</v>
      </c>
      <c r="X271" s="110">
        <v>0.18</v>
      </c>
      <c r="Y271" s="170">
        <f t="shared" si="61"/>
        <v>0.36</v>
      </c>
      <c r="Z271" s="170">
        <f t="shared" si="62"/>
        <v>0.4032</v>
      </c>
      <c r="AA271" s="186"/>
      <c r="AB271" s="26" t="s">
        <v>65</v>
      </c>
      <c r="AC271" s="133" t="s">
        <v>65</v>
      </c>
      <c r="AD271" s="133"/>
      <c r="AE271" s="187"/>
      <c r="AF271" s="1"/>
    </row>
    <row r="272" spans="1:32" ht="15.75" hidden="1" customHeight="1">
      <c r="A272" s="575"/>
      <c r="B272" s="420"/>
      <c r="C272" s="425"/>
      <c r="D272" s="425"/>
      <c r="E272" s="425"/>
      <c r="F272" s="425"/>
      <c r="G272" s="425"/>
      <c r="H272" s="425"/>
      <c r="I272" s="425"/>
      <c r="J272" s="425"/>
      <c r="K272" s="425"/>
      <c r="L272" s="432"/>
      <c r="M272" s="432"/>
      <c r="N272" s="425"/>
      <c r="O272" s="425"/>
      <c r="P272" s="458"/>
      <c r="Q272" s="134"/>
      <c r="R272" s="382" t="s">
        <v>74</v>
      </c>
      <c r="S272" s="188"/>
      <c r="T272" s="188"/>
      <c r="U272" s="188"/>
      <c r="V272" s="30">
        <v>2</v>
      </c>
      <c r="W272" s="189" t="s">
        <v>64</v>
      </c>
      <c r="X272" s="115">
        <v>0.73</v>
      </c>
      <c r="Y272" s="175">
        <f t="shared" si="61"/>
        <v>1.46</v>
      </c>
      <c r="Z272" s="175">
        <f t="shared" si="62"/>
        <v>1.6352000000000002</v>
      </c>
      <c r="AA272" s="190"/>
      <c r="AB272" s="31" t="s">
        <v>65</v>
      </c>
      <c r="AC272" s="139" t="s">
        <v>65</v>
      </c>
      <c r="AD272" s="139"/>
      <c r="AE272" s="187"/>
      <c r="AF272" s="1"/>
    </row>
    <row r="273" spans="1:32" ht="15.75" customHeight="1">
      <c r="A273" s="575"/>
      <c r="B273" s="466" t="s">
        <v>80</v>
      </c>
      <c r="C273" s="445" t="s">
        <v>81</v>
      </c>
      <c r="D273" s="445" t="s">
        <v>116</v>
      </c>
      <c r="E273" s="445" t="s">
        <v>480</v>
      </c>
      <c r="F273" s="453" t="s">
        <v>84</v>
      </c>
      <c r="G273" s="445" t="s">
        <v>267</v>
      </c>
      <c r="H273" s="445" t="s">
        <v>131</v>
      </c>
      <c r="I273" s="445" t="s">
        <v>481</v>
      </c>
      <c r="J273" s="445" t="s">
        <v>482</v>
      </c>
      <c r="K273" s="445" t="s">
        <v>483</v>
      </c>
      <c r="L273" s="446">
        <v>1</v>
      </c>
      <c r="M273" s="446">
        <v>1</v>
      </c>
      <c r="N273" s="445" t="s">
        <v>484</v>
      </c>
      <c r="O273" s="445" t="s">
        <v>485</v>
      </c>
      <c r="P273" s="454" t="s">
        <v>479</v>
      </c>
      <c r="Q273" s="140" t="s">
        <v>59</v>
      </c>
      <c r="R273" s="364" t="s">
        <v>60</v>
      </c>
      <c r="S273" s="35"/>
      <c r="T273" s="36" t="s">
        <v>61</v>
      </c>
      <c r="U273" s="37" t="s">
        <v>62</v>
      </c>
      <c r="V273" s="57"/>
      <c r="W273" s="56"/>
      <c r="X273" s="58"/>
      <c r="Y273" s="58"/>
      <c r="Z273" s="58"/>
      <c r="AA273" s="191">
        <f>SUM(Z274:Z275)</f>
        <v>0.90720000000000001</v>
      </c>
      <c r="AB273" s="56"/>
      <c r="AC273" s="56"/>
      <c r="AD273" s="157"/>
      <c r="AE273" s="508"/>
      <c r="AF273" s="1"/>
    </row>
    <row r="274" spans="1:32" ht="15.75" customHeight="1">
      <c r="A274" s="575"/>
      <c r="B274" s="418"/>
      <c r="C274" s="422"/>
      <c r="D274" s="422"/>
      <c r="E274" s="422"/>
      <c r="F274" s="422"/>
      <c r="G274" s="422"/>
      <c r="H274" s="422"/>
      <c r="I274" s="422"/>
      <c r="J274" s="422"/>
      <c r="K274" s="422"/>
      <c r="L274" s="431"/>
      <c r="M274" s="431"/>
      <c r="N274" s="422"/>
      <c r="O274" s="422"/>
      <c r="P274" s="449"/>
      <c r="Q274" s="128"/>
      <c r="R274" s="381" t="s">
        <v>486</v>
      </c>
      <c r="S274" s="192"/>
      <c r="T274" s="192"/>
      <c r="U274" s="192"/>
      <c r="V274" s="25">
        <v>1</v>
      </c>
      <c r="W274" s="185" t="s">
        <v>76</v>
      </c>
      <c r="X274" s="110">
        <v>0.47</v>
      </c>
      <c r="Y274" s="170">
        <f t="shared" ref="Y274:Y283" si="63">+V274*X274</f>
        <v>0.47</v>
      </c>
      <c r="Z274" s="170">
        <f t="shared" ref="Z274:Z283" si="64">Y274*1.12</f>
        <v>0.52639999999999998</v>
      </c>
      <c r="AA274" s="186"/>
      <c r="AB274" s="26" t="s">
        <v>65</v>
      </c>
      <c r="AC274" s="133"/>
      <c r="AD274" s="133"/>
      <c r="AE274" s="438"/>
      <c r="AF274" s="1"/>
    </row>
    <row r="275" spans="1:32" ht="54" customHeight="1">
      <c r="A275" s="575"/>
      <c r="B275" s="418"/>
      <c r="C275" s="422"/>
      <c r="D275" s="422"/>
      <c r="E275" s="422"/>
      <c r="F275" s="422"/>
      <c r="G275" s="422"/>
      <c r="H275" s="422"/>
      <c r="I275" s="422"/>
      <c r="J275" s="422"/>
      <c r="K275" s="422"/>
      <c r="L275" s="431"/>
      <c r="M275" s="431"/>
      <c r="N275" s="422"/>
      <c r="O275" s="422"/>
      <c r="P275" s="449"/>
      <c r="Q275" s="141"/>
      <c r="R275" s="383" t="s">
        <v>487</v>
      </c>
      <c r="S275" s="193"/>
      <c r="T275" s="193"/>
      <c r="U275" s="193"/>
      <c r="V275" s="44">
        <v>1</v>
      </c>
      <c r="W275" s="194" t="s">
        <v>64</v>
      </c>
      <c r="X275" s="119">
        <v>0.34</v>
      </c>
      <c r="Y275" s="195">
        <f t="shared" si="63"/>
        <v>0.34</v>
      </c>
      <c r="Z275" s="195">
        <f t="shared" si="64"/>
        <v>0.38080000000000008</v>
      </c>
      <c r="AA275" s="196"/>
      <c r="AB275" s="45" t="s">
        <v>65</v>
      </c>
      <c r="AC275" s="155"/>
      <c r="AD275" s="155"/>
      <c r="AE275" s="441"/>
      <c r="AF275" s="1"/>
    </row>
    <row r="276" spans="1:32" ht="15.75" hidden="1" customHeight="1">
      <c r="A276" s="575"/>
      <c r="B276" s="418"/>
      <c r="C276" s="422"/>
      <c r="D276" s="422"/>
      <c r="E276" s="422"/>
      <c r="F276" s="422"/>
      <c r="G276" s="422"/>
      <c r="H276" s="422"/>
      <c r="I276" s="422"/>
      <c r="J276" s="422"/>
      <c r="K276" s="422"/>
      <c r="L276" s="431"/>
      <c r="M276" s="431"/>
      <c r="N276" s="422"/>
      <c r="O276" s="422"/>
      <c r="P276" s="449"/>
      <c r="Q276" s="142"/>
      <c r="R276" s="384" t="s">
        <v>232</v>
      </c>
      <c r="S276" s="197"/>
      <c r="T276" s="197"/>
      <c r="U276" s="197"/>
      <c r="V276" s="21">
        <v>1</v>
      </c>
      <c r="W276" s="198" t="s">
        <v>64</v>
      </c>
      <c r="X276" s="148">
        <v>0.81</v>
      </c>
      <c r="Y276" s="199">
        <f t="shared" si="63"/>
        <v>0.81</v>
      </c>
      <c r="Z276" s="199">
        <f t="shared" si="64"/>
        <v>0.90720000000000012</v>
      </c>
      <c r="AA276" s="184"/>
      <c r="AB276" s="22"/>
      <c r="AC276" s="127" t="s">
        <v>65</v>
      </c>
      <c r="AD276" s="127"/>
      <c r="AE276" s="187"/>
      <c r="AF276" s="1"/>
    </row>
    <row r="277" spans="1:32" ht="15.75" hidden="1" customHeight="1">
      <c r="A277" s="575"/>
      <c r="B277" s="418"/>
      <c r="C277" s="422"/>
      <c r="D277" s="422"/>
      <c r="E277" s="422"/>
      <c r="F277" s="422"/>
      <c r="G277" s="422"/>
      <c r="H277" s="422"/>
      <c r="I277" s="422"/>
      <c r="J277" s="422"/>
      <c r="K277" s="422"/>
      <c r="L277" s="431"/>
      <c r="M277" s="431"/>
      <c r="N277" s="422"/>
      <c r="O277" s="422"/>
      <c r="P277" s="449"/>
      <c r="Q277" s="128"/>
      <c r="R277" s="381"/>
      <c r="S277" s="192"/>
      <c r="T277" s="192"/>
      <c r="U277" s="192"/>
      <c r="V277" s="25"/>
      <c r="W277" s="185"/>
      <c r="X277" s="110"/>
      <c r="Y277" s="170">
        <f t="shared" si="63"/>
        <v>0</v>
      </c>
      <c r="Z277" s="170">
        <f t="shared" si="64"/>
        <v>0</v>
      </c>
      <c r="AA277" s="186"/>
      <c r="AB277" s="26"/>
      <c r="AC277" s="133"/>
      <c r="AD277" s="133"/>
      <c r="AE277" s="187"/>
      <c r="AF277" s="1"/>
    </row>
    <row r="278" spans="1:32" ht="15.75" hidden="1" customHeight="1">
      <c r="A278" s="575"/>
      <c r="B278" s="418"/>
      <c r="C278" s="422"/>
      <c r="D278" s="422"/>
      <c r="E278" s="422"/>
      <c r="F278" s="422"/>
      <c r="G278" s="422"/>
      <c r="H278" s="422"/>
      <c r="I278" s="422"/>
      <c r="J278" s="422"/>
      <c r="K278" s="422"/>
      <c r="L278" s="431"/>
      <c r="M278" s="431"/>
      <c r="N278" s="422"/>
      <c r="O278" s="422"/>
      <c r="P278" s="449"/>
      <c r="Q278" s="128"/>
      <c r="R278" s="381"/>
      <c r="S278" s="192"/>
      <c r="T278" s="192"/>
      <c r="U278" s="192"/>
      <c r="V278" s="25"/>
      <c r="W278" s="185"/>
      <c r="X278" s="110"/>
      <c r="Y278" s="170">
        <f t="shared" si="63"/>
        <v>0</v>
      </c>
      <c r="Z278" s="170">
        <f t="shared" si="64"/>
        <v>0</v>
      </c>
      <c r="AA278" s="186"/>
      <c r="AB278" s="26"/>
      <c r="AC278" s="133"/>
      <c r="AD278" s="133"/>
      <c r="AE278" s="187"/>
      <c r="AF278" s="1"/>
    </row>
    <row r="279" spans="1:32" ht="15.75" hidden="1" customHeight="1">
      <c r="A279" s="575"/>
      <c r="B279" s="418"/>
      <c r="C279" s="422"/>
      <c r="D279" s="422"/>
      <c r="E279" s="422"/>
      <c r="F279" s="422"/>
      <c r="G279" s="422"/>
      <c r="H279" s="422"/>
      <c r="I279" s="422"/>
      <c r="J279" s="422"/>
      <c r="K279" s="422"/>
      <c r="L279" s="431"/>
      <c r="M279" s="431"/>
      <c r="N279" s="422"/>
      <c r="O279" s="422"/>
      <c r="P279" s="449"/>
      <c r="Q279" s="128"/>
      <c r="R279" s="381"/>
      <c r="S279" s="192"/>
      <c r="T279" s="192"/>
      <c r="U279" s="192"/>
      <c r="V279" s="25"/>
      <c r="W279" s="185"/>
      <c r="X279" s="110"/>
      <c r="Y279" s="170">
        <f t="shared" si="63"/>
        <v>0</v>
      </c>
      <c r="Z279" s="170">
        <f t="shared" si="64"/>
        <v>0</v>
      </c>
      <c r="AA279" s="186"/>
      <c r="AB279" s="26"/>
      <c r="AC279" s="133"/>
      <c r="AD279" s="133"/>
      <c r="AE279" s="187"/>
      <c r="AF279" s="1"/>
    </row>
    <row r="280" spans="1:32" ht="2.25" hidden="1" customHeight="1">
      <c r="A280" s="575"/>
      <c r="B280" s="418"/>
      <c r="C280" s="422"/>
      <c r="D280" s="422"/>
      <c r="E280" s="422"/>
      <c r="F280" s="422"/>
      <c r="G280" s="422"/>
      <c r="H280" s="422"/>
      <c r="I280" s="422"/>
      <c r="J280" s="422"/>
      <c r="K280" s="422"/>
      <c r="L280" s="431"/>
      <c r="M280" s="431"/>
      <c r="N280" s="422"/>
      <c r="O280" s="422"/>
      <c r="P280" s="449"/>
      <c r="Q280" s="128"/>
      <c r="R280" s="381" t="s">
        <v>94</v>
      </c>
      <c r="S280" s="192"/>
      <c r="T280" s="192"/>
      <c r="U280" s="192"/>
      <c r="V280" s="25">
        <v>1</v>
      </c>
      <c r="W280" s="185" t="s">
        <v>76</v>
      </c>
      <c r="X280" s="110">
        <v>1.68</v>
      </c>
      <c r="Y280" s="170">
        <f t="shared" si="63"/>
        <v>1.68</v>
      </c>
      <c r="Z280" s="170">
        <f t="shared" si="64"/>
        <v>1.8816000000000002</v>
      </c>
      <c r="AA280" s="186"/>
      <c r="AB280" s="26"/>
      <c r="AC280" s="133" t="s">
        <v>65</v>
      </c>
      <c r="AD280" s="133"/>
      <c r="AE280" s="187"/>
      <c r="AF280" s="1"/>
    </row>
    <row r="281" spans="1:32" ht="15.75" hidden="1" customHeight="1">
      <c r="A281" s="575"/>
      <c r="B281" s="418"/>
      <c r="C281" s="422"/>
      <c r="D281" s="422"/>
      <c r="E281" s="422"/>
      <c r="F281" s="422"/>
      <c r="G281" s="422"/>
      <c r="H281" s="422"/>
      <c r="I281" s="422"/>
      <c r="J281" s="422"/>
      <c r="K281" s="422"/>
      <c r="L281" s="431"/>
      <c r="M281" s="431"/>
      <c r="N281" s="422"/>
      <c r="O281" s="422"/>
      <c r="P281" s="449"/>
      <c r="Q281" s="128"/>
      <c r="R281" s="381" t="s">
        <v>95</v>
      </c>
      <c r="S281" s="192"/>
      <c r="T281" s="192"/>
      <c r="U281" s="192"/>
      <c r="V281" s="25">
        <v>3</v>
      </c>
      <c r="W281" s="185" t="s">
        <v>64</v>
      </c>
      <c r="X281" s="110">
        <v>2.95</v>
      </c>
      <c r="Y281" s="170">
        <f t="shared" si="63"/>
        <v>8.8500000000000014</v>
      </c>
      <c r="Z281" s="170">
        <f t="shared" si="64"/>
        <v>9.9120000000000026</v>
      </c>
      <c r="AA281" s="186"/>
      <c r="AB281" s="26" t="s">
        <v>65</v>
      </c>
      <c r="AC281" s="133"/>
      <c r="AD281" s="133"/>
      <c r="AE281" s="187"/>
      <c r="AF281" s="1"/>
    </row>
    <row r="282" spans="1:32" ht="15.75" hidden="1" customHeight="1">
      <c r="A282" s="575"/>
      <c r="B282" s="418"/>
      <c r="C282" s="422"/>
      <c r="D282" s="422"/>
      <c r="E282" s="422"/>
      <c r="F282" s="422"/>
      <c r="G282" s="422"/>
      <c r="H282" s="422"/>
      <c r="I282" s="422"/>
      <c r="J282" s="422"/>
      <c r="K282" s="422"/>
      <c r="L282" s="431"/>
      <c r="M282" s="431"/>
      <c r="N282" s="422"/>
      <c r="O282" s="422"/>
      <c r="P282" s="449"/>
      <c r="Q282" s="128"/>
      <c r="R282" s="381" t="s">
        <v>96</v>
      </c>
      <c r="S282" s="192"/>
      <c r="T282" s="192"/>
      <c r="U282" s="192"/>
      <c r="V282" s="25">
        <v>3</v>
      </c>
      <c r="W282" s="185" t="s">
        <v>64</v>
      </c>
      <c r="X282" s="110">
        <v>0.5</v>
      </c>
      <c r="Y282" s="170">
        <f t="shared" si="63"/>
        <v>1.5</v>
      </c>
      <c r="Z282" s="170">
        <f t="shared" si="64"/>
        <v>1.6800000000000002</v>
      </c>
      <c r="AA282" s="186"/>
      <c r="AB282" s="26"/>
      <c r="AC282" s="133" t="s">
        <v>65</v>
      </c>
      <c r="AD282" s="133"/>
      <c r="AE282" s="187"/>
      <c r="AF282" s="1"/>
    </row>
    <row r="283" spans="1:32" ht="23.25" hidden="1" customHeight="1">
      <c r="A283" s="575"/>
      <c r="B283" s="419"/>
      <c r="C283" s="423"/>
      <c r="D283" s="423"/>
      <c r="E283" s="423"/>
      <c r="F283" s="423"/>
      <c r="G283" s="423"/>
      <c r="H283" s="423"/>
      <c r="I283" s="423"/>
      <c r="J283" s="423"/>
      <c r="K283" s="423"/>
      <c r="L283" s="447"/>
      <c r="M283" s="447"/>
      <c r="N283" s="423"/>
      <c r="O283" s="423"/>
      <c r="P283" s="450"/>
      <c r="Q283" s="141"/>
      <c r="R283" s="383" t="s">
        <v>274</v>
      </c>
      <c r="S283" s="193"/>
      <c r="T283" s="193"/>
      <c r="U283" s="193"/>
      <c r="V283" s="44">
        <v>1</v>
      </c>
      <c r="W283" s="194" t="s">
        <v>64</v>
      </c>
      <c r="X283" s="119">
        <v>0.35</v>
      </c>
      <c r="Y283" s="195">
        <f t="shared" si="63"/>
        <v>0.35</v>
      </c>
      <c r="Z283" s="195">
        <f t="shared" si="64"/>
        <v>0.39200000000000002</v>
      </c>
      <c r="AA283" s="196"/>
      <c r="AB283" s="45" t="s">
        <v>65</v>
      </c>
      <c r="AC283" s="155" t="s">
        <v>65</v>
      </c>
      <c r="AD283" s="155"/>
      <c r="AE283" s="200"/>
      <c r="AF283" s="1"/>
    </row>
    <row r="284" spans="1:32" ht="15.75" customHeight="1">
      <c r="A284" s="575"/>
      <c r="B284" s="417" t="s">
        <v>80</v>
      </c>
      <c r="C284" s="427" t="s">
        <v>81</v>
      </c>
      <c r="D284" s="427" t="s">
        <v>116</v>
      </c>
      <c r="E284" s="427" t="s">
        <v>216</v>
      </c>
      <c r="F284" s="452" t="s">
        <v>84</v>
      </c>
      <c r="G284" s="427" t="s">
        <v>118</v>
      </c>
      <c r="H284" s="427" t="s">
        <v>52</v>
      </c>
      <c r="I284" s="427" t="s">
        <v>488</v>
      </c>
      <c r="J284" s="427" t="s">
        <v>489</v>
      </c>
      <c r="K284" s="427" t="s">
        <v>490</v>
      </c>
      <c r="L284" s="455">
        <v>1</v>
      </c>
      <c r="M284" s="455">
        <v>1</v>
      </c>
      <c r="N284" s="427" t="s">
        <v>491</v>
      </c>
      <c r="O284" s="427" t="s">
        <v>492</v>
      </c>
      <c r="P284" s="456" t="s">
        <v>479</v>
      </c>
      <c r="Q284" s="142" t="s">
        <v>59</v>
      </c>
      <c r="R284" s="363" t="s">
        <v>60</v>
      </c>
      <c r="S284" s="18"/>
      <c r="T284" s="19" t="s">
        <v>61</v>
      </c>
      <c r="U284" s="20" t="s">
        <v>62</v>
      </c>
      <c r="V284" s="21"/>
      <c r="W284" s="22"/>
      <c r="X284" s="148"/>
      <c r="Y284" s="199"/>
      <c r="Z284" s="199"/>
      <c r="AA284" s="184">
        <f>SUM(Z285:Z286)</f>
        <v>2.0563200000000004</v>
      </c>
      <c r="AB284" s="201"/>
      <c r="AC284" s="202"/>
      <c r="AD284" s="202"/>
      <c r="AE284" s="437"/>
      <c r="AF284" s="1"/>
    </row>
    <row r="285" spans="1:32" ht="15.75" customHeight="1">
      <c r="A285" s="575"/>
      <c r="B285" s="418"/>
      <c r="C285" s="422"/>
      <c r="D285" s="422"/>
      <c r="E285" s="422"/>
      <c r="F285" s="422"/>
      <c r="G285" s="422"/>
      <c r="H285" s="422"/>
      <c r="I285" s="422"/>
      <c r="J285" s="422"/>
      <c r="K285" s="422"/>
      <c r="L285" s="431"/>
      <c r="M285" s="431"/>
      <c r="N285" s="422"/>
      <c r="O285" s="422"/>
      <c r="P285" s="449"/>
      <c r="Q285" s="128"/>
      <c r="R285" s="381" t="s">
        <v>493</v>
      </c>
      <c r="S285" s="192"/>
      <c r="T285" s="192"/>
      <c r="U285" s="192"/>
      <c r="V285" s="25">
        <v>1</v>
      </c>
      <c r="W285" s="185" t="s">
        <v>64</v>
      </c>
      <c r="X285" s="110">
        <v>0.34</v>
      </c>
      <c r="Y285" s="170">
        <f t="shared" ref="Y285:Y286" si="65">+V285*X285</f>
        <v>0.34</v>
      </c>
      <c r="Z285" s="170">
        <f t="shared" ref="Z285:Z286" si="66">Y285*1.12</f>
        <v>0.38080000000000008</v>
      </c>
      <c r="AA285" s="186"/>
      <c r="AB285" s="26" t="s">
        <v>65</v>
      </c>
      <c r="AC285" s="133"/>
      <c r="AD285" s="133"/>
      <c r="AE285" s="438"/>
      <c r="AF285" s="1"/>
    </row>
    <row r="286" spans="1:32" ht="15.75" customHeight="1">
      <c r="A286" s="575"/>
      <c r="B286" s="418"/>
      <c r="C286" s="422"/>
      <c r="D286" s="422"/>
      <c r="E286" s="422"/>
      <c r="F286" s="422"/>
      <c r="G286" s="422"/>
      <c r="H286" s="422"/>
      <c r="I286" s="422"/>
      <c r="J286" s="422"/>
      <c r="K286" s="422"/>
      <c r="L286" s="431"/>
      <c r="M286" s="431"/>
      <c r="N286" s="422"/>
      <c r="O286" s="422"/>
      <c r="P286" s="449"/>
      <c r="Q286" s="128"/>
      <c r="R286" s="381" t="s">
        <v>63</v>
      </c>
      <c r="S286" s="192"/>
      <c r="T286" s="192"/>
      <c r="U286" s="192"/>
      <c r="V286" s="25">
        <v>1</v>
      </c>
      <c r="W286" s="185" t="s">
        <v>64</v>
      </c>
      <c r="X286" s="110">
        <v>1.496</v>
      </c>
      <c r="Y286" s="170">
        <f t="shared" si="65"/>
        <v>1.496</v>
      </c>
      <c r="Z286" s="170">
        <f t="shared" si="66"/>
        <v>1.6755200000000001</v>
      </c>
      <c r="AA286" s="186"/>
      <c r="AB286" s="26" t="s">
        <v>65</v>
      </c>
      <c r="AC286" s="133" t="s">
        <v>65</v>
      </c>
      <c r="AD286" s="133"/>
      <c r="AE286" s="438"/>
      <c r="AF286" s="1"/>
    </row>
    <row r="287" spans="1:32" ht="15.75" customHeight="1">
      <c r="A287" s="575"/>
      <c r="B287" s="418"/>
      <c r="C287" s="422"/>
      <c r="D287" s="422"/>
      <c r="E287" s="422"/>
      <c r="F287" s="422"/>
      <c r="G287" s="422"/>
      <c r="H287" s="422"/>
      <c r="I287" s="422"/>
      <c r="J287" s="422"/>
      <c r="K287" s="422"/>
      <c r="L287" s="431"/>
      <c r="M287" s="431"/>
      <c r="N287" s="422"/>
      <c r="O287" s="422"/>
      <c r="P287" s="449"/>
      <c r="Q287" s="128"/>
      <c r="R287" s="358"/>
      <c r="S287" s="42"/>
      <c r="T287" s="42"/>
      <c r="U287" s="42"/>
      <c r="V287" s="25"/>
      <c r="W287" s="26"/>
      <c r="X287" s="110"/>
      <c r="Y287" s="170"/>
      <c r="Z287" s="170"/>
      <c r="AA287" s="132"/>
      <c r="AB287" s="26"/>
      <c r="AC287" s="133"/>
      <c r="AD287" s="133"/>
      <c r="AE287" s="438"/>
      <c r="AF287" s="1"/>
    </row>
    <row r="288" spans="1:32" ht="15.75" customHeight="1">
      <c r="A288" s="575"/>
      <c r="B288" s="420"/>
      <c r="C288" s="425"/>
      <c r="D288" s="425"/>
      <c r="E288" s="425"/>
      <c r="F288" s="425"/>
      <c r="G288" s="425"/>
      <c r="H288" s="425"/>
      <c r="I288" s="425"/>
      <c r="J288" s="425"/>
      <c r="K288" s="425"/>
      <c r="L288" s="432"/>
      <c r="M288" s="432"/>
      <c r="N288" s="425"/>
      <c r="O288" s="425"/>
      <c r="P288" s="458"/>
      <c r="Q288" s="134"/>
      <c r="R288" s="360"/>
      <c r="S288" s="114"/>
      <c r="T288" s="114"/>
      <c r="U288" s="114"/>
      <c r="V288" s="30"/>
      <c r="W288" s="31"/>
      <c r="X288" s="115"/>
      <c r="Y288" s="175"/>
      <c r="Z288" s="175"/>
      <c r="AA288" s="138"/>
      <c r="AB288" s="31"/>
      <c r="AC288" s="139"/>
      <c r="AD288" s="139"/>
      <c r="AE288" s="439"/>
      <c r="AF288" s="1"/>
    </row>
    <row r="289" spans="1:32" ht="15.75" customHeight="1">
      <c r="A289" s="575"/>
      <c r="B289" s="466" t="s">
        <v>46</v>
      </c>
      <c r="C289" s="445" t="s">
        <v>47</v>
      </c>
      <c r="D289" s="445" t="s">
        <v>49</v>
      </c>
      <c r="E289" s="445" t="s">
        <v>494</v>
      </c>
      <c r="F289" s="453" t="s">
        <v>50</v>
      </c>
      <c r="G289" s="445" t="s">
        <v>51</v>
      </c>
      <c r="H289" s="445" t="s">
        <v>85</v>
      </c>
      <c r="I289" s="445" t="s">
        <v>495</v>
      </c>
      <c r="J289" s="445" t="s">
        <v>496</v>
      </c>
      <c r="K289" s="445" t="s">
        <v>497</v>
      </c>
      <c r="L289" s="446">
        <v>15</v>
      </c>
      <c r="M289" s="446">
        <v>15</v>
      </c>
      <c r="N289" s="445" t="s">
        <v>498</v>
      </c>
      <c r="O289" s="445" t="s">
        <v>321</v>
      </c>
      <c r="P289" s="454" t="s">
        <v>479</v>
      </c>
      <c r="Q289" s="140" t="s">
        <v>59</v>
      </c>
      <c r="R289" s="364" t="s">
        <v>60</v>
      </c>
      <c r="S289" s="35"/>
      <c r="T289" s="36" t="s">
        <v>61</v>
      </c>
      <c r="U289" s="37" t="s">
        <v>62</v>
      </c>
      <c r="V289" s="38"/>
      <c r="W289" s="39"/>
      <c r="X289" s="156"/>
      <c r="Y289" s="203"/>
      <c r="Z289" s="203"/>
      <c r="AA289" s="149">
        <f>SUM(Z290:Z291)</f>
        <v>0.94080000000000008</v>
      </c>
      <c r="AB289" s="39"/>
      <c r="AC289" s="157"/>
      <c r="AD289" s="157"/>
      <c r="AE289" s="440"/>
      <c r="AF289" s="1"/>
    </row>
    <row r="290" spans="1:32" ht="15.75" customHeight="1">
      <c r="A290" s="575"/>
      <c r="B290" s="418"/>
      <c r="C290" s="422"/>
      <c r="D290" s="422"/>
      <c r="E290" s="422"/>
      <c r="F290" s="422"/>
      <c r="G290" s="422"/>
      <c r="H290" s="422"/>
      <c r="I290" s="422"/>
      <c r="J290" s="422"/>
      <c r="K290" s="422"/>
      <c r="L290" s="431"/>
      <c r="M290" s="431"/>
      <c r="N290" s="422"/>
      <c r="O290" s="422"/>
      <c r="P290" s="449"/>
      <c r="Q290" s="128"/>
      <c r="R290" s="381" t="s">
        <v>499</v>
      </c>
      <c r="S290" s="192"/>
      <c r="T290" s="192"/>
      <c r="U290" s="192"/>
      <c r="V290" s="25">
        <v>1</v>
      </c>
      <c r="W290" s="185" t="s">
        <v>64</v>
      </c>
      <c r="X290" s="110">
        <v>0.34</v>
      </c>
      <c r="Y290" s="170">
        <f t="shared" ref="Y290:Y291" si="67">+V290*X290</f>
        <v>0.34</v>
      </c>
      <c r="Z290" s="170">
        <f t="shared" ref="Z290:Z291" si="68">Y290*1.12</f>
        <v>0.38080000000000008</v>
      </c>
      <c r="AA290" s="186"/>
      <c r="AB290" s="26" t="s">
        <v>65</v>
      </c>
      <c r="AC290" s="133"/>
      <c r="AD290" s="133"/>
      <c r="AE290" s="438"/>
      <c r="AF290" s="1"/>
    </row>
    <row r="291" spans="1:32" ht="15.75" customHeight="1">
      <c r="A291" s="575"/>
      <c r="B291" s="418"/>
      <c r="C291" s="422"/>
      <c r="D291" s="422"/>
      <c r="E291" s="422"/>
      <c r="F291" s="422"/>
      <c r="G291" s="422"/>
      <c r="H291" s="422"/>
      <c r="I291" s="422"/>
      <c r="J291" s="422"/>
      <c r="K291" s="422"/>
      <c r="L291" s="431"/>
      <c r="M291" s="431"/>
      <c r="N291" s="422"/>
      <c r="O291" s="422"/>
      <c r="P291" s="449"/>
      <c r="Q291" s="128"/>
      <c r="R291" s="381" t="s">
        <v>500</v>
      </c>
      <c r="S291" s="192"/>
      <c r="T291" s="192"/>
      <c r="U291" s="192"/>
      <c r="V291" s="25">
        <v>2</v>
      </c>
      <c r="W291" s="185" t="s">
        <v>76</v>
      </c>
      <c r="X291" s="110">
        <v>0.25</v>
      </c>
      <c r="Y291" s="170">
        <f t="shared" si="67"/>
        <v>0.5</v>
      </c>
      <c r="Z291" s="170">
        <f t="shared" si="68"/>
        <v>0.56000000000000005</v>
      </c>
      <c r="AA291" s="186"/>
      <c r="AB291" s="26" t="s">
        <v>65</v>
      </c>
      <c r="AC291" s="133"/>
      <c r="AD291" s="133"/>
      <c r="AE291" s="438"/>
      <c r="AF291" s="1"/>
    </row>
    <row r="292" spans="1:32" ht="15.75" customHeight="1">
      <c r="A292" s="575"/>
      <c r="B292" s="418"/>
      <c r="C292" s="422"/>
      <c r="D292" s="422"/>
      <c r="E292" s="422"/>
      <c r="F292" s="422"/>
      <c r="G292" s="422"/>
      <c r="H292" s="422"/>
      <c r="I292" s="422"/>
      <c r="J292" s="422"/>
      <c r="K292" s="422"/>
      <c r="L292" s="431"/>
      <c r="M292" s="431"/>
      <c r="N292" s="422"/>
      <c r="O292" s="422"/>
      <c r="P292" s="449"/>
      <c r="Q292" s="128"/>
      <c r="R292" s="358"/>
      <c r="S292" s="42"/>
      <c r="T292" s="42"/>
      <c r="U292" s="42"/>
      <c r="V292" s="25"/>
      <c r="W292" s="26"/>
      <c r="X292" s="110"/>
      <c r="Y292" s="170"/>
      <c r="Z292" s="170"/>
      <c r="AA292" s="132"/>
      <c r="AB292" s="26"/>
      <c r="AC292" s="133"/>
      <c r="AD292" s="133"/>
      <c r="AE292" s="438"/>
      <c r="AF292" s="1"/>
    </row>
    <row r="293" spans="1:32" ht="15.75" customHeight="1">
      <c r="A293" s="575"/>
      <c r="B293" s="419"/>
      <c r="C293" s="423"/>
      <c r="D293" s="423"/>
      <c r="E293" s="423"/>
      <c r="F293" s="423"/>
      <c r="G293" s="423"/>
      <c r="H293" s="423"/>
      <c r="I293" s="423"/>
      <c r="J293" s="423"/>
      <c r="K293" s="423"/>
      <c r="L293" s="447"/>
      <c r="M293" s="447"/>
      <c r="N293" s="423"/>
      <c r="O293" s="423"/>
      <c r="P293" s="450"/>
      <c r="Q293" s="141"/>
      <c r="R293" s="365"/>
      <c r="S293" s="125"/>
      <c r="T293" s="125"/>
      <c r="U293" s="125"/>
      <c r="V293" s="44"/>
      <c r="W293" s="45"/>
      <c r="X293" s="119"/>
      <c r="Y293" s="195"/>
      <c r="Z293" s="195"/>
      <c r="AA293" s="154"/>
      <c r="AB293" s="45"/>
      <c r="AC293" s="155"/>
      <c r="AD293" s="155"/>
      <c r="AE293" s="441"/>
      <c r="AF293" s="1"/>
    </row>
    <row r="294" spans="1:32" ht="15.75" customHeight="1">
      <c r="A294" s="575"/>
      <c r="B294" s="417" t="s">
        <v>46</v>
      </c>
      <c r="C294" s="427" t="s">
        <v>47</v>
      </c>
      <c r="D294" s="427" t="s">
        <v>48</v>
      </c>
      <c r="E294" s="427" t="s">
        <v>158</v>
      </c>
      <c r="F294" s="452" t="s">
        <v>50</v>
      </c>
      <c r="G294" s="427" t="s">
        <v>51</v>
      </c>
      <c r="H294" s="427" t="s">
        <v>52</v>
      </c>
      <c r="I294" s="427" t="s">
        <v>501</v>
      </c>
      <c r="J294" s="427" t="s">
        <v>502</v>
      </c>
      <c r="K294" s="427" t="s">
        <v>324</v>
      </c>
      <c r="L294" s="455">
        <v>1</v>
      </c>
      <c r="M294" s="455">
        <v>3</v>
      </c>
      <c r="N294" s="427" t="s">
        <v>503</v>
      </c>
      <c r="O294" s="427" t="s">
        <v>504</v>
      </c>
      <c r="P294" s="456" t="s">
        <v>479</v>
      </c>
      <c r="Q294" s="142" t="s">
        <v>59</v>
      </c>
      <c r="R294" s="363" t="s">
        <v>60</v>
      </c>
      <c r="S294" s="18"/>
      <c r="T294" s="19" t="s">
        <v>61</v>
      </c>
      <c r="U294" s="20" t="s">
        <v>62</v>
      </c>
      <c r="V294" s="21"/>
      <c r="W294" s="22"/>
      <c r="X294" s="148"/>
      <c r="Y294" s="199"/>
      <c r="Z294" s="199"/>
      <c r="AA294" s="236">
        <f>Z295</f>
        <v>0.38080000000000008</v>
      </c>
      <c r="AB294" s="22"/>
      <c r="AC294" s="127"/>
      <c r="AD294" s="127"/>
      <c r="AE294" s="437"/>
      <c r="AF294" s="1"/>
    </row>
    <row r="295" spans="1:32" ht="15.75" customHeight="1">
      <c r="A295" s="575"/>
      <c r="B295" s="418"/>
      <c r="C295" s="422"/>
      <c r="D295" s="422"/>
      <c r="E295" s="422"/>
      <c r="F295" s="422"/>
      <c r="G295" s="422"/>
      <c r="H295" s="422"/>
      <c r="I295" s="422"/>
      <c r="J295" s="422"/>
      <c r="K295" s="422"/>
      <c r="L295" s="431"/>
      <c r="M295" s="431"/>
      <c r="N295" s="422"/>
      <c r="O295" s="422"/>
      <c r="P295" s="449"/>
      <c r="Q295" s="128"/>
      <c r="R295" s="381" t="s">
        <v>505</v>
      </c>
      <c r="S295" s="192"/>
      <c r="T295" s="192"/>
      <c r="U295" s="192"/>
      <c r="V295" s="25">
        <v>1</v>
      </c>
      <c r="W295" s="185" t="s">
        <v>64</v>
      </c>
      <c r="X295" s="110">
        <v>0.34</v>
      </c>
      <c r="Y295" s="170">
        <f>+V295*X295</f>
        <v>0.34</v>
      </c>
      <c r="Z295" s="170">
        <f>Y295*1.12</f>
        <v>0.38080000000000008</v>
      </c>
      <c r="AA295" s="186"/>
      <c r="AB295" s="26" t="s">
        <v>65</v>
      </c>
      <c r="AC295" s="133"/>
      <c r="AD295" s="133"/>
      <c r="AE295" s="438"/>
      <c r="AF295" s="1"/>
    </row>
    <row r="296" spans="1:32" ht="15.75" customHeight="1">
      <c r="A296" s="575"/>
      <c r="B296" s="418"/>
      <c r="C296" s="422"/>
      <c r="D296" s="422"/>
      <c r="E296" s="422"/>
      <c r="F296" s="422"/>
      <c r="G296" s="422"/>
      <c r="H296" s="422"/>
      <c r="I296" s="422"/>
      <c r="J296" s="422"/>
      <c r="K296" s="422"/>
      <c r="L296" s="431"/>
      <c r="M296" s="431"/>
      <c r="N296" s="422"/>
      <c r="O296" s="422"/>
      <c r="P296" s="449"/>
      <c r="Q296" s="128"/>
      <c r="R296" s="358"/>
      <c r="S296" s="42"/>
      <c r="T296" s="42"/>
      <c r="U296" s="42"/>
      <c r="V296" s="25"/>
      <c r="W296" s="26"/>
      <c r="X296" s="110"/>
      <c r="Y296" s="170"/>
      <c r="Z296" s="170"/>
      <c r="AA296" s="132"/>
      <c r="AB296" s="26"/>
      <c r="AC296" s="133"/>
      <c r="AD296" s="133"/>
      <c r="AE296" s="438"/>
      <c r="AF296" s="1"/>
    </row>
    <row r="297" spans="1:32" ht="15.75" customHeight="1">
      <c r="A297" s="575"/>
      <c r="B297" s="418"/>
      <c r="C297" s="422"/>
      <c r="D297" s="422"/>
      <c r="E297" s="422"/>
      <c r="F297" s="422"/>
      <c r="G297" s="422"/>
      <c r="H297" s="422"/>
      <c r="I297" s="422"/>
      <c r="J297" s="422"/>
      <c r="K297" s="422"/>
      <c r="L297" s="431"/>
      <c r="M297" s="431"/>
      <c r="N297" s="422"/>
      <c r="O297" s="422"/>
      <c r="P297" s="449"/>
      <c r="Q297" s="128"/>
      <c r="R297" s="358"/>
      <c r="S297" s="42"/>
      <c r="T297" s="42"/>
      <c r="U297" s="42"/>
      <c r="V297" s="25"/>
      <c r="W297" s="26"/>
      <c r="X297" s="110"/>
      <c r="Y297" s="170"/>
      <c r="Z297" s="170"/>
      <c r="AA297" s="132"/>
      <c r="AB297" s="26"/>
      <c r="AC297" s="133"/>
      <c r="AD297" s="133"/>
      <c r="AE297" s="438"/>
      <c r="AF297" s="1"/>
    </row>
    <row r="298" spans="1:32" ht="15.75" customHeight="1">
      <c r="A298" s="575"/>
      <c r="B298" s="419"/>
      <c r="C298" s="423"/>
      <c r="D298" s="423"/>
      <c r="E298" s="423"/>
      <c r="F298" s="423"/>
      <c r="G298" s="423"/>
      <c r="H298" s="423"/>
      <c r="I298" s="423"/>
      <c r="J298" s="423"/>
      <c r="K298" s="423"/>
      <c r="L298" s="447"/>
      <c r="M298" s="447"/>
      <c r="N298" s="423"/>
      <c r="O298" s="423"/>
      <c r="P298" s="450"/>
      <c r="Q298" s="141"/>
      <c r="R298" s="365"/>
      <c r="S298" s="125"/>
      <c r="T298" s="125"/>
      <c r="U298" s="125"/>
      <c r="V298" s="44"/>
      <c r="W298" s="45"/>
      <c r="X298" s="119"/>
      <c r="Y298" s="195"/>
      <c r="Z298" s="195"/>
      <c r="AA298" s="154"/>
      <c r="AB298" s="45"/>
      <c r="AC298" s="155"/>
      <c r="AD298" s="155"/>
      <c r="AE298" s="441"/>
      <c r="AF298" s="1"/>
    </row>
    <row r="299" spans="1:32" ht="24" customHeight="1" thickBot="1">
      <c r="A299" s="571"/>
      <c r="B299" s="394"/>
      <c r="C299" s="394"/>
      <c r="D299" s="394"/>
      <c r="E299" s="394"/>
      <c r="F299" s="394"/>
      <c r="G299" s="394"/>
      <c r="H299" s="394"/>
      <c r="I299" s="394"/>
      <c r="J299" s="394"/>
      <c r="K299" s="394"/>
      <c r="L299" s="403"/>
      <c r="M299" s="403"/>
      <c r="N299" s="394"/>
      <c r="O299" s="394"/>
      <c r="P299" s="404"/>
      <c r="Q299" s="388" t="s">
        <v>506</v>
      </c>
      <c r="R299" s="405"/>
      <c r="S299" s="158"/>
      <c r="T299" s="158"/>
      <c r="U299" s="158"/>
      <c r="V299" s="158"/>
      <c r="W299" s="158"/>
      <c r="X299" s="158"/>
      <c r="Y299" s="158"/>
      <c r="Z299" s="406" t="s">
        <v>214</v>
      </c>
      <c r="AA299" s="204">
        <f>SUM(AA268:AA298)</f>
        <v>9.1347200000000015</v>
      </c>
      <c r="AB299" s="442"/>
      <c r="AC299" s="443"/>
      <c r="AD299" s="443"/>
      <c r="AE299" s="444"/>
      <c r="AF299" s="1"/>
    </row>
    <row r="300" spans="1:32" ht="15.75" customHeight="1">
      <c r="A300" s="574" t="s">
        <v>507</v>
      </c>
      <c r="B300" s="417" t="s">
        <v>80</v>
      </c>
      <c r="C300" s="427" t="s">
        <v>81</v>
      </c>
      <c r="D300" s="427" t="s">
        <v>116</v>
      </c>
      <c r="E300" s="427" t="s">
        <v>216</v>
      </c>
      <c r="F300" s="452" t="s">
        <v>84</v>
      </c>
      <c r="G300" s="427" t="s">
        <v>51</v>
      </c>
      <c r="H300" s="427" t="s">
        <v>52</v>
      </c>
      <c r="I300" s="427" t="s">
        <v>508</v>
      </c>
      <c r="J300" s="427" t="s">
        <v>509</v>
      </c>
      <c r="K300" s="427" t="s">
        <v>476</v>
      </c>
      <c r="L300" s="494">
        <v>2</v>
      </c>
      <c r="M300" s="494">
        <v>2</v>
      </c>
      <c r="N300" s="427" t="s">
        <v>477</v>
      </c>
      <c r="O300" s="427" t="s">
        <v>510</v>
      </c>
      <c r="P300" s="456" t="s">
        <v>511</v>
      </c>
      <c r="Q300" s="142" t="s">
        <v>59</v>
      </c>
      <c r="R300" s="363" t="s">
        <v>60</v>
      </c>
      <c r="S300" s="18"/>
      <c r="T300" s="19" t="s">
        <v>61</v>
      </c>
      <c r="U300" s="20" t="s">
        <v>62</v>
      </c>
      <c r="V300" s="49"/>
      <c r="W300" s="205"/>
      <c r="X300" s="51"/>
      <c r="Y300" s="51"/>
      <c r="Z300" s="51"/>
      <c r="AA300" s="206">
        <f>SUM(Z301:Z302)</f>
        <v>2.3968000000000003</v>
      </c>
      <c r="AB300" s="120"/>
      <c r="AC300" s="127"/>
      <c r="AD300" s="127"/>
      <c r="AE300" s="437"/>
      <c r="AF300" s="1"/>
    </row>
    <row r="301" spans="1:32" ht="15.75" customHeight="1">
      <c r="A301" s="575"/>
      <c r="B301" s="418"/>
      <c r="C301" s="422"/>
      <c r="D301" s="422"/>
      <c r="E301" s="422"/>
      <c r="F301" s="422"/>
      <c r="G301" s="422"/>
      <c r="H301" s="422"/>
      <c r="I301" s="422"/>
      <c r="J301" s="422"/>
      <c r="K301" s="422"/>
      <c r="L301" s="431"/>
      <c r="M301" s="431"/>
      <c r="N301" s="422"/>
      <c r="O301" s="422"/>
      <c r="P301" s="449"/>
      <c r="Q301" s="128"/>
      <c r="R301" s="381" t="s">
        <v>74</v>
      </c>
      <c r="S301" s="192"/>
      <c r="T301" s="192"/>
      <c r="U301" s="192"/>
      <c r="V301" s="25">
        <v>2</v>
      </c>
      <c r="W301" s="185" t="s">
        <v>64</v>
      </c>
      <c r="X301" s="110">
        <v>0.73</v>
      </c>
      <c r="Y301" s="110">
        <f t="shared" ref="Y301:Y302" si="69">+V301*X301</f>
        <v>1.46</v>
      </c>
      <c r="Z301" s="110">
        <f t="shared" ref="Z301:Z302" si="70">+Y301*1.12</f>
        <v>1.6352000000000002</v>
      </c>
      <c r="AA301" s="132"/>
      <c r="AB301" s="26" t="s">
        <v>65</v>
      </c>
      <c r="AC301" s="133"/>
      <c r="AD301" s="133"/>
      <c r="AE301" s="438"/>
      <c r="AF301" s="1"/>
    </row>
    <row r="302" spans="1:32" ht="15.75" customHeight="1">
      <c r="A302" s="575"/>
      <c r="B302" s="418"/>
      <c r="C302" s="422"/>
      <c r="D302" s="422"/>
      <c r="E302" s="422"/>
      <c r="F302" s="422"/>
      <c r="G302" s="422"/>
      <c r="H302" s="422"/>
      <c r="I302" s="422"/>
      <c r="J302" s="422"/>
      <c r="K302" s="422"/>
      <c r="L302" s="431"/>
      <c r="M302" s="431"/>
      <c r="N302" s="422"/>
      <c r="O302" s="422"/>
      <c r="P302" s="449"/>
      <c r="Q302" s="128"/>
      <c r="R302" s="381" t="s">
        <v>512</v>
      </c>
      <c r="S302" s="192"/>
      <c r="T302" s="192"/>
      <c r="U302" s="192"/>
      <c r="V302" s="25">
        <v>2</v>
      </c>
      <c r="W302" s="185" t="s">
        <v>64</v>
      </c>
      <c r="X302" s="110">
        <v>0.34</v>
      </c>
      <c r="Y302" s="110">
        <f t="shared" si="69"/>
        <v>0.68</v>
      </c>
      <c r="Z302" s="110">
        <f t="shared" si="70"/>
        <v>0.76160000000000017</v>
      </c>
      <c r="AA302" s="132"/>
      <c r="AB302" s="26"/>
      <c r="AC302" s="133" t="s">
        <v>65</v>
      </c>
      <c r="AD302" s="133"/>
      <c r="AE302" s="438"/>
      <c r="AF302" s="1"/>
    </row>
    <row r="303" spans="1:32" ht="15.75" customHeight="1">
      <c r="A303" s="575"/>
      <c r="B303" s="418"/>
      <c r="C303" s="422"/>
      <c r="D303" s="422"/>
      <c r="E303" s="422"/>
      <c r="F303" s="422"/>
      <c r="G303" s="422"/>
      <c r="H303" s="422"/>
      <c r="I303" s="422"/>
      <c r="J303" s="422"/>
      <c r="K303" s="422"/>
      <c r="L303" s="431"/>
      <c r="M303" s="431"/>
      <c r="N303" s="422"/>
      <c r="O303" s="422"/>
      <c r="P303" s="449"/>
      <c r="Q303" s="128"/>
      <c r="R303" s="367"/>
      <c r="S303" s="55"/>
      <c r="T303" s="55"/>
      <c r="U303" s="55"/>
      <c r="V303" s="59"/>
      <c r="W303" s="55"/>
      <c r="X303" s="60"/>
      <c r="Y303" s="60"/>
      <c r="Z303" s="60"/>
      <c r="AA303" s="60"/>
      <c r="AB303" s="55"/>
      <c r="AC303" s="55"/>
      <c r="AD303" s="133"/>
      <c r="AE303" s="438"/>
      <c r="AF303" s="1"/>
    </row>
    <row r="304" spans="1:32" ht="15.75" customHeight="1">
      <c r="A304" s="575"/>
      <c r="B304" s="420"/>
      <c r="C304" s="425"/>
      <c r="D304" s="425"/>
      <c r="E304" s="425"/>
      <c r="F304" s="425"/>
      <c r="G304" s="425"/>
      <c r="H304" s="425"/>
      <c r="I304" s="425"/>
      <c r="J304" s="425"/>
      <c r="K304" s="425"/>
      <c r="L304" s="432"/>
      <c r="M304" s="432"/>
      <c r="N304" s="425"/>
      <c r="O304" s="425"/>
      <c r="P304" s="458"/>
      <c r="Q304" s="134"/>
      <c r="R304" s="382"/>
      <c r="S304" s="207"/>
      <c r="T304" s="207"/>
      <c r="U304" s="207"/>
      <c r="V304" s="30"/>
      <c r="W304" s="208"/>
      <c r="X304" s="115"/>
      <c r="Y304" s="115"/>
      <c r="Z304" s="115"/>
      <c r="AA304" s="138"/>
      <c r="AB304" s="31"/>
      <c r="AC304" s="139"/>
      <c r="AD304" s="139"/>
      <c r="AE304" s="439"/>
      <c r="AF304" s="1"/>
    </row>
    <row r="305" spans="1:32" ht="15.75" customHeight="1">
      <c r="A305" s="575"/>
      <c r="B305" s="426" t="s">
        <v>80</v>
      </c>
      <c r="C305" s="445" t="s">
        <v>81</v>
      </c>
      <c r="D305" s="421" t="s">
        <v>116</v>
      </c>
      <c r="E305" s="421" t="s">
        <v>117</v>
      </c>
      <c r="F305" s="451" t="s">
        <v>84</v>
      </c>
      <c r="G305" s="445" t="s">
        <v>267</v>
      </c>
      <c r="H305" s="445" t="s">
        <v>131</v>
      </c>
      <c r="I305" s="445" t="s">
        <v>513</v>
      </c>
      <c r="J305" s="445" t="s">
        <v>514</v>
      </c>
      <c r="K305" s="445" t="s">
        <v>515</v>
      </c>
      <c r="L305" s="446">
        <v>1</v>
      </c>
      <c r="M305" s="446">
        <v>1</v>
      </c>
      <c r="N305" s="445" t="s">
        <v>516</v>
      </c>
      <c r="O305" s="445" t="s">
        <v>517</v>
      </c>
      <c r="P305" s="454" t="s">
        <v>511</v>
      </c>
      <c r="Q305" s="140" t="s">
        <v>59</v>
      </c>
      <c r="R305" s="364" t="s">
        <v>60</v>
      </c>
      <c r="S305" s="35"/>
      <c r="T305" s="36" t="s">
        <v>61</v>
      </c>
      <c r="U305" s="37" t="s">
        <v>62</v>
      </c>
      <c r="V305" s="57"/>
      <c r="W305" s="209"/>
      <c r="X305" s="58"/>
      <c r="Y305" s="156"/>
      <c r="Z305" s="156"/>
      <c r="AA305" s="191">
        <f>SUM(Z306:Z309)</f>
        <v>16.250960000000003</v>
      </c>
      <c r="AB305" s="67"/>
      <c r="AC305" s="157"/>
      <c r="AD305" s="157"/>
      <c r="AE305" s="440"/>
      <c r="AF305" s="1"/>
    </row>
    <row r="306" spans="1:32" ht="15.75" customHeight="1">
      <c r="A306" s="575"/>
      <c r="B306" s="418"/>
      <c r="C306" s="422"/>
      <c r="D306" s="422"/>
      <c r="E306" s="422"/>
      <c r="F306" s="422"/>
      <c r="G306" s="422"/>
      <c r="H306" s="422"/>
      <c r="I306" s="422"/>
      <c r="J306" s="422"/>
      <c r="K306" s="422"/>
      <c r="L306" s="431"/>
      <c r="M306" s="431"/>
      <c r="N306" s="422"/>
      <c r="O306" s="422"/>
      <c r="P306" s="449"/>
      <c r="Q306" s="128"/>
      <c r="R306" s="381" t="s">
        <v>63</v>
      </c>
      <c r="S306" s="192"/>
      <c r="T306" s="192"/>
      <c r="U306" s="192"/>
      <c r="V306" s="25">
        <v>3</v>
      </c>
      <c r="W306" s="185" t="s">
        <v>64</v>
      </c>
      <c r="X306" s="110">
        <v>1.496</v>
      </c>
      <c r="Y306" s="110">
        <f t="shared" ref="Y306:Y309" si="71">+V306*X306</f>
        <v>4.4879999999999995</v>
      </c>
      <c r="Z306" s="110">
        <f t="shared" ref="Z306:Z307" si="72">+Y306*1.12</f>
        <v>5.0265599999999999</v>
      </c>
      <c r="AA306" s="132"/>
      <c r="AB306" s="26" t="s">
        <v>65</v>
      </c>
      <c r="AC306" s="133"/>
      <c r="AD306" s="133"/>
      <c r="AE306" s="438"/>
      <c r="AF306" s="1"/>
    </row>
    <row r="307" spans="1:32" ht="15.75" customHeight="1">
      <c r="A307" s="575"/>
      <c r="B307" s="418"/>
      <c r="C307" s="422"/>
      <c r="D307" s="422"/>
      <c r="E307" s="422"/>
      <c r="F307" s="422"/>
      <c r="G307" s="422"/>
      <c r="H307" s="422"/>
      <c r="I307" s="422"/>
      <c r="J307" s="422"/>
      <c r="K307" s="422"/>
      <c r="L307" s="431"/>
      <c r="M307" s="431"/>
      <c r="N307" s="422"/>
      <c r="O307" s="422"/>
      <c r="P307" s="449"/>
      <c r="Q307" s="128"/>
      <c r="R307" s="381" t="s">
        <v>347</v>
      </c>
      <c r="S307" s="192"/>
      <c r="T307" s="192"/>
      <c r="U307" s="192"/>
      <c r="V307" s="25">
        <v>1</v>
      </c>
      <c r="W307" s="185" t="s">
        <v>64</v>
      </c>
      <c r="X307" s="110">
        <v>1.37</v>
      </c>
      <c r="Y307" s="110">
        <f t="shared" si="71"/>
        <v>1.37</v>
      </c>
      <c r="Z307" s="110">
        <f t="shared" si="72"/>
        <v>1.5344000000000002</v>
      </c>
      <c r="AA307" s="132"/>
      <c r="AB307" s="26" t="s">
        <v>65</v>
      </c>
      <c r="AC307" s="133"/>
      <c r="AD307" s="133"/>
      <c r="AE307" s="438"/>
      <c r="AF307" s="1"/>
    </row>
    <row r="308" spans="1:32" ht="15.75" customHeight="1">
      <c r="A308" s="575"/>
      <c r="B308" s="418"/>
      <c r="C308" s="422"/>
      <c r="D308" s="422"/>
      <c r="E308" s="422"/>
      <c r="F308" s="422"/>
      <c r="G308" s="422"/>
      <c r="H308" s="422"/>
      <c r="I308" s="422"/>
      <c r="J308" s="422"/>
      <c r="K308" s="422"/>
      <c r="L308" s="431"/>
      <c r="M308" s="431"/>
      <c r="N308" s="422"/>
      <c r="O308" s="422"/>
      <c r="P308" s="449"/>
      <c r="Q308" s="128"/>
      <c r="R308" s="381" t="s">
        <v>95</v>
      </c>
      <c r="S308" s="192"/>
      <c r="T308" s="192"/>
      <c r="U308" s="192"/>
      <c r="V308" s="25">
        <v>3</v>
      </c>
      <c r="W308" s="185" t="s">
        <v>64</v>
      </c>
      <c r="X308" s="110">
        <v>2.95</v>
      </c>
      <c r="Y308" s="110">
        <f t="shared" si="71"/>
        <v>8.8500000000000014</v>
      </c>
      <c r="Z308" s="110">
        <f>+Y308</f>
        <v>8.8500000000000014</v>
      </c>
      <c r="AA308" s="132"/>
      <c r="AB308" s="26" t="s">
        <v>65</v>
      </c>
      <c r="AC308" s="133" t="s">
        <v>65</v>
      </c>
      <c r="AD308" s="133"/>
      <c r="AE308" s="438"/>
      <c r="AF308" s="1"/>
    </row>
    <row r="309" spans="1:32" ht="15.75" customHeight="1">
      <c r="A309" s="575"/>
      <c r="B309" s="419"/>
      <c r="C309" s="423"/>
      <c r="D309" s="423"/>
      <c r="E309" s="423"/>
      <c r="F309" s="423"/>
      <c r="G309" s="423"/>
      <c r="H309" s="423"/>
      <c r="I309" s="423"/>
      <c r="J309" s="423"/>
      <c r="K309" s="423"/>
      <c r="L309" s="447"/>
      <c r="M309" s="447"/>
      <c r="N309" s="423"/>
      <c r="O309" s="423"/>
      <c r="P309" s="450"/>
      <c r="Q309" s="141"/>
      <c r="R309" s="383" t="s">
        <v>518</v>
      </c>
      <c r="S309" s="193"/>
      <c r="T309" s="193"/>
      <c r="U309" s="193"/>
      <c r="V309" s="44">
        <v>3</v>
      </c>
      <c r="W309" s="194" t="s">
        <v>76</v>
      </c>
      <c r="X309" s="119">
        <v>0.25</v>
      </c>
      <c r="Y309" s="119">
        <f t="shared" si="71"/>
        <v>0.75</v>
      </c>
      <c r="Z309" s="119">
        <f>+Y309*1.12</f>
        <v>0.84000000000000008</v>
      </c>
      <c r="AA309" s="154"/>
      <c r="AB309" s="45" t="s">
        <v>65</v>
      </c>
      <c r="AC309" s="155" t="s">
        <v>65</v>
      </c>
      <c r="AD309" s="155"/>
      <c r="AE309" s="441"/>
      <c r="AF309" s="1"/>
    </row>
    <row r="310" spans="1:32" ht="15.75" customHeight="1">
      <c r="A310" s="575"/>
      <c r="B310" s="417" t="s">
        <v>80</v>
      </c>
      <c r="C310" s="427" t="s">
        <v>81</v>
      </c>
      <c r="D310" s="427" t="s">
        <v>116</v>
      </c>
      <c r="E310" s="427" t="s">
        <v>216</v>
      </c>
      <c r="F310" s="452" t="s">
        <v>84</v>
      </c>
      <c r="G310" s="427" t="s">
        <v>118</v>
      </c>
      <c r="H310" s="427" t="s">
        <v>52</v>
      </c>
      <c r="I310" s="427" t="s">
        <v>519</v>
      </c>
      <c r="J310" s="427" t="s">
        <v>297</v>
      </c>
      <c r="K310" s="427" t="s">
        <v>520</v>
      </c>
      <c r="L310" s="455">
        <v>1</v>
      </c>
      <c r="M310" s="455">
        <v>1</v>
      </c>
      <c r="N310" s="427" t="s">
        <v>491</v>
      </c>
      <c r="O310" s="427" t="s">
        <v>492</v>
      </c>
      <c r="P310" s="456" t="s">
        <v>511</v>
      </c>
      <c r="Q310" s="142" t="s">
        <v>59</v>
      </c>
      <c r="R310" s="363" t="s">
        <v>60</v>
      </c>
      <c r="S310" s="18"/>
      <c r="T310" s="19" t="s">
        <v>61</v>
      </c>
      <c r="U310" s="20" t="s">
        <v>62</v>
      </c>
      <c r="V310" s="49"/>
      <c r="W310" s="205"/>
      <c r="X310" s="51"/>
      <c r="Y310" s="148"/>
      <c r="Z310" s="148"/>
      <c r="AA310" s="206">
        <f>SUM(Z311:Z314)</f>
        <v>4.0655999999999999</v>
      </c>
      <c r="AB310" s="120"/>
      <c r="AC310" s="127"/>
      <c r="AD310" s="127"/>
      <c r="AE310" s="437"/>
      <c r="AF310" s="1"/>
    </row>
    <row r="311" spans="1:32" ht="15.75" customHeight="1">
      <c r="A311" s="575"/>
      <c r="B311" s="418"/>
      <c r="C311" s="422"/>
      <c r="D311" s="422"/>
      <c r="E311" s="422"/>
      <c r="F311" s="422"/>
      <c r="G311" s="422"/>
      <c r="H311" s="422"/>
      <c r="I311" s="422"/>
      <c r="J311" s="422"/>
      <c r="K311" s="422"/>
      <c r="L311" s="431"/>
      <c r="M311" s="431"/>
      <c r="N311" s="422"/>
      <c r="O311" s="422"/>
      <c r="P311" s="449"/>
      <c r="Q311" s="128"/>
      <c r="R311" s="381" t="s">
        <v>521</v>
      </c>
      <c r="S311" s="192"/>
      <c r="T311" s="192"/>
      <c r="U311" s="192"/>
      <c r="V311" s="25">
        <v>1</v>
      </c>
      <c r="W311" s="185" t="s">
        <v>76</v>
      </c>
      <c r="X311" s="110">
        <v>0.46</v>
      </c>
      <c r="Y311" s="110">
        <f t="shared" ref="Y311:Y314" si="73">+V311*X311</f>
        <v>0.46</v>
      </c>
      <c r="Z311" s="110">
        <f t="shared" ref="Z311:Z314" si="74">+Y311*1.12</f>
        <v>0.5152000000000001</v>
      </c>
      <c r="AA311" s="132"/>
      <c r="AB311" s="26" t="s">
        <v>65</v>
      </c>
      <c r="AC311" s="133"/>
      <c r="AD311" s="133"/>
      <c r="AE311" s="438"/>
      <c r="AF311" s="1"/>
    </row>
    <row r="312" spans="1:32" ht="15.75" customHeight="1">
      <c r="A312" s="575"/>
      <c r="B312" s="418"/>
      <c r="C312" s="422"/>
      <c r="D312" s="422"/>
      <c r="E312" s="422"/>
      <c r="F312" s="422"/>
      <c r="G312" s="422"/>
      <c r="H312" s="422"/>
      <c r="I312" s="422"/>
      <c r="J312" s="422"/>
      <c r="K312" s="422"/>
      <c r="L312" s="431"/>
      <c r="M312" s="431"/>
      <c r="N312" s="422"/>
      <c r="O312" s="422"/>
      <c r="P312" s="449"/>
      <c r="Q312" s="128"/>
      <c r="R312" s="381" t="s">
        <v>522</v>
      </c>
      <c r="S312" s="192"/>
      <c r="T312" s="192"/>
      <c r="U312" s="192"/>
      <c r="V312" s="25">
        <v>2</v>
      </c>
      <c r="W312" s="185" t="s">
        <v>64</v>
      </c>
      <c r="X312" s="110">
        <v>0.34</v>
      </c>
      <c r="Y312" s="110">
        <f t="shared" si="73"/>
        <v>0.68</v>
      </c>
      <c r="Z312" s="110">
        <f t="shared" si="74"/>
        <v>0.76160000000000017</v>
      </c>
      <c r="AA312" s="132"/>
      <c r="AB312" s="26" t="s">
        <v>65</v>
      </c>
      <c r="AC312" s="133"/>
      <c r="AD312" s="133"/>
      <c r="AE312" s="438"/>
      <c r="AF312" s="1"/>
    </row>
    <row r="313" spans="1:32" ht="15.75" customHeight="1">
      <c r="A313" s="575"/>
      <c r="B313" s="418"/>
      <c r="C313" s="422"/>
      <c r="D313" s="422"/>
      <c r="E313" s="422"/>
      <c r="F313" s="422"/>
      <c r="G313" s="422"/>
      <c r="H313" s="422"/>
      <c r="I313" s="422"/>
      <c r="J313" s="422"/>
      <c r="K313" s="422"/>
      <c r="L313" s="431"/>
      <c r="M313" s="431"/>
      <c r="N313" s="422"/>
      <c r="O313" s="422"/>
      <c r="P313" s="449"/>
      <c r="Q313" s="128"/>
      <c r="R313" s="381" t="s">
        <v>232</v>
      </c>
      <c r="S313" s="192"/>
      <c r="T313" s="192"/>
      <c r="U313" s="192"/>
      <c r="V313" s="25">
        <v>1</v>
      </c>
      <c r="W313" s="185" t="s">
        <v>64</v>
      </c>
      <c r="X313" s="110">
        <v>0.81</v>
      </c>
      <c r="Y313" s="110">
        <f t="shared" si="73"/>
        <v>0.81</v>
      </c>
      <c r="Z313" s="110">
        <f t="shared" si="74"/>
        <v>0.90720000000000012</v>
      </c>
      <c r="AA313" s="132"/>
      <c r="AB313" s="26" t="s">
        <v>65</v>
      </c>
      <c r="AC313" s="133"/>
      <c r="AD313" s="133"/>
      <c r="AE313" s="438"/>
      <c r="AF313" s="1"/>
    </row>
    <row r="314" spans="1:32" ht="15.75" customHeight="1">
      <c r="A314" s="575"/>
      <c r="B314" s="420"/>
      <c r="C314" s="425"/>
      <c r="D314" s="425"/>
      <c r="E314" s="425"/>
      <c r="F314" s="425"/>
      <c r="G314" s="425"/>
      <c r="H314" s="425"/>
      <c r="I314" s="425"/>
      <c r="J314" s="425"/>
      <c r="K314" s="425"/>
      <c r="L314" s="432"/>
      <c r="M314" s="432"/>
      <c r="N314" s="425"/>
      <c r="O314" s="425"/>
      <c r="P314" s="458"/>
      <c r="Q314" s="134"/>
      <c r="R314" s="382" t="s">
        <v>94</v>
      </c>
      <c r="S314" s="188"/>
      <c r="T314" s="188"/>
      <c r="U314" s="188"/>
      <c r="V314" s="30">
        <v>1</v>
      </c>
      <c r="W314" s="189" t="s">
        <v>76</v>
      </c>
      <c r="X314" s="115">
        <v>1.68</v>
      </c>
      <c r="Y314" s="115">
        <f t="shared" si="73"/>
        <v>1.68</v>
      </c>
      <c r="Z314" s="115">
        <f t="shared" si="74"/>
        <v>1.8816000000000002</v>
      </c>
      <c r="AA314" s="138"/>
      <c r="AB314" s="31" t="s">
        <v>65</v>
      </c>
      <c r="AC314" s="139"/>
      <c r="AD314" s="139"/>
      <c r="AE314" s="439"/>
      <c r="AF314" s="1"/>
    </row>
    <row r="315" spans="1:32" ht="15.75" customHeight="1">
      <c r="A315" s="575"/>
      <c r="B315" s="466" t="s">
        <v>46</v>
      </c>
      <c r="C315" s="445" t="s">
        <v>47</v>
      </c>
      <c r="D315" s="445" t="s">
        <v>49</v>
      </c>
      <c r="E315" s="445" t="s">
        <v>98</v>
      </c>
      <c r="F315" s="453" t="s">
        <v>50</v>
      </c>
      <c r="G315" s="445" t="s">
        <v>51</v>
      </c>
      <c r="H315" s="445" t="s">
        <v>85</v>
      </c>
      <c r="I315" s="445" t="s">
        <v>523</v>
      </c>
      <c r="J315" s="445" t="s">
        <v>318</v>
      </c>
      <c r="K315" s="445" t="s">
        <v>524</v>
      </c>
      <c r="L315" s="446">
        <v>15</v>
      </c>
      <c r="M315" s="446">
        <v>15</v>
      </c>
      <c r="N315" s="445" t="s">
        <v>498</v>
      </c>
      <c r="O315" s="445" t="s">
        <v>321</v>
      </c>
      <c r="P315" s="454" t="s">
        <v>511</v>
      </c>
      <c r="Q315" s="140" t="s">
        <v>59</v>
      </c>
      <c r="R315" s="364" t="s">
        <v>60</v>
      </c>
      <c r="S315" s="35"/>
      <c r="T315" s="36" t="s">
        <v>61</v>
      </c>
      <c r="U315" s="37" t="s">
        <v>62</v>
      </c>
      <c r="V315" s="57"/>
      <c r="W315" s="209"/>
      <c r="X315" s="58"/>
      <c r="Y315" s="156"/>
      <c r="Z315" s="156"/>
      <c r="AA315" s="191">
        <f>SUM(Z316:Z319)</f>
        <v>3.2368000000000001</v>
      </c>
      <c r="AB315" s="67"/>
      <c r="AC315" s="157"/>
      <c r="AD315" s="157"/>
      <c r="AE315" s="440"/>
      <c r="AF315" s="1"/>
    </row>
    <row r="316" spans="1:32" ht="15.75" customHeight="1">
      <c r="A316" s="575"/>
      <c r="B316" s="418"/>
      <c r="C316" s="422"/>
      <c r="D316" s="422"/>
      <c r="E316" s="422"/>
      <c r="F316" s="422"/>
      <c r="G316" s="422"/>
      <c r="H316" s="422"/>
      <c r="I316" s="422"/>
      <c r="J316" s="422"/>
      <c r="K316" s="422"/>
      <c r="L316" s="431"/>
      <c r="M316" s="431"/>
      <c r="N316" s="422"/>
      <c r="O316" s="422"/>
      <c r="P316" s="449"/>
      <c r="Q316" s="128"/>
      <c r="R316" s="381" t="s">
        <v>96</v>
      </c>
      <c r="S316" s="192"/>
      <c r="T316" s="192"/>
      <c r="U316" s="192"/>
      <c r="V316" s="25">
        <v>3</v>
      </c>
      <c r="W316" s="185" t="s">
        <v>64</v>
      </c>
      <c r="X316" s="110">
        <v>0.5</v>
      </c>
      <c r="Y316" s="110">
        <f t="shared" ref="Y316:Y319" si="75">+V316*X316</f>
        <v>1.5</v>
      </c>
      <c r="Z316" s="110">
        <f t="shared" ref="Z316:Z319" si="76">+Y316*1.12</f>
        <v>1.6800000000000002</v>
      </c>
      <c r="AA316" s="132"/>
      <c r="AB316" s="26" t="s">
        <v>65</v>
      </c>
      <c r="AC316" s="133" t="s">
        <v>65</v>
      </c>
      <c r="AD316" s="133"/>
      <c r="AE316" s="438"/>
      <c r="AF316" s="1"/>
    </row>
    <row r="317" spans="1:32" ht="15.75" customHeight="1">
      <c r="A317" s="575"/>
      <c r="B317" s="418"/>
      <c r="C317" s="422"/>
      <c r="D317" s="422"/>
      <c r="E317" s="422"/>
      <c r="F317" s="422"/>
      <c r="G317" s="422"/>
      <c r="H317" s="422"/>
      <c r="I317" s="422"/>
      <c r="J317" s="422"/>
      <c r="K317" s="422"/>
      <c r="L317" s="431"/>
      <c r="M317" s="431"/>
      <c r="N317" s="422"/>
      <c r="O317" s="422"/>
      <c r="P317" s="449"/>
      <c r="Q317" s="128"/>
      <c r="R317" s="381" t="s">
        <v>274</v>
      </c>
      <c r="S317" s="192"/>
      <c r="T317" s="192"/>
      <c r="U317" s="192"/>
      <c r="V317" s="25">
        <v>1</v>
      </c>
      <c r="W317" s="185" t="s">
        <v>64</v>
      </c>
      <c r="X317" s="110">
        <v>0.35</v>
      </c>
      <c r="Y317" s="110">
        <f t="shared" si="75"/>
        <v>0.35</v>
      </c>
      <c r="Z317" s="110">
        <f t="shared" si="76"/>
        <v>0.39200000000000002</v>
      </c>
      <c r="AA317" s="132"/>
      <c r="AB317" s="26" t="s">
        <v>65</v>
      </c>
      <c r="AC317" s="133"/>
      <c r="AD317" s="133"/>
      <c r="AE317" s="438"/>
      <c r="AF317" s="1"/>
    </row>
    <row r="318" spans="1:32" ht="15.75" customHeight="1">
      <c r="A318" s="575"/>
      <c r="B318" s="418"/>
      <c r="C318" s="422"/>
      <c r="D318" s="422"/>
      <c r="E318" s="422"/>
      <c r="F318" s="422"/>
      <c r="G318" s="422"/>
      <c r="H318" s="422"/>
      <c r="I318" s="422"/>
      <c r="J318" s="422"/>
      <c r="K318" s="422"/>
      <c r="L318" s="431"/>
      <c r="M318" s="431"/>
      <c r="N318" s="422"/>
      <c r="O318" s="422"/>
      <c r="P318" s="449"/>
      <c r="Q318" s="128"/>
      <c r="R318" s="381" t="s">
        <v>73</v>
      </c>
      <c r="S318" s="192"/>
      <c r="T318" s="192"/>
      <c r="U318" s="192"/>
      <c r="V318" s="25">
        <v>2</v>
      </c>
      <c r="W318" s="185" t="s">
        <v>64</v>
      </c>
      <c r="X318" s="110">
        <v>0.18</v>
      </c>
      <c r="Y318" s="110">
        <f t="shared" si="75"/>
        <v>0.36</v>
      </c>
      <c r="Z318" s="110">
        <f t="shared" si="76"/>
        <v>0.4032</v>
      </c>
      <c r="AA318" s="132"/>
      <c r="AB318" s="26" t="s">
        <v>65</v>
      </c>
      <c r="AC318" s="133"/>
      <c r="AD318" s="133"/>
      <c r="AE318" s="438"/>
      <c r="AF318" s="1"/>
    </row>
    <row r="319" spans="1:32" ht="15.75" customHeight="1">
      <c r="A319" s="575"/>
      <c r="B319" s="419"/>
      <c r="C319" s="423"/>
      <c r="D319" s="423"/>
      <c r="E319" s="423"/>
      <c r="F319" s="423"/>
      <c r="G319" s="423"/>
      <c r="H319" s="423"/>
      <c r="I319" s="423"/>
      <c r="J319" s="423"/>
      <c r="K319" s="423"/>
      <c r="L319" s="447"/>
      <c r="M319" s="447"/>
      <c r="N319" s="423"/>
      <c r="O319" s="423"/>
      <c r="P319" s="450"/>
      <c r="Q319" s="141"/>
      <c r="R319" s="383" t="s">
        <v>525</v>
      </c>
      <c r="S319" s="193"/>
      <c r="T319" s="193"/>
      <c r="U319" s="193"/>
      <c r="V319" s="44">
        <v>2</v>
      </c>
      <c r="W319" s="194" t="s">
        <v>64</v>
      </c>
      <c r="X319" s="119">
        <v>0.34</v>
      </c>
      <c r="Y319" s="119">
        <f t="shared" si="75"/>
        <v>0.68</v>
      </c>
      <c r="Z319" s="119">
        <f t="shared" si="76"/>
        <v>0.76160000000000017</v>
      </c>
      <c r="AA319" s="154"/>
      <c r="AB319" s="45" t="s">
        <v>65</v>
      </c>
      <c r="AC319" s="155"/>
      <c r="AD319" s="155"/>
      <c r="AE319" s="441"/>
      <c r="AF319" s="1"/>
    </row>
    <row r="320" spans="1:32" ht="15.75" customHeight="1">
      <c r="A320" s="575"/>
      <c r="B320" s="347" t="s">
        <v>46</v>
      </c>
      <c r="C320" s="348" t="s">
        <v>47</v>
      </c>
      <c r="D320" s="348" t="s">
        <v>48</v>
      </c>
      <c r="E320" s="348" t="s">
        <v>158</v>
      </c>
      <c r="F320" s="349" t="s">
        <v>50</v>
      </c>
      <c r="G320" s="348" t="s">
        <v>51</v>
      </c>
      <c r="H320" s="348" t="s">
        <v>52</v>
      </c>
      <c r="I320" s="348" t="s">
        <v>526</v>
      </c>
      <c r="J320" s="348" t="s">
        <v>193</v>
      </c>
      <c r="K320" s="348" t="s">
        <v>527</v>
      </c>
      <c r="L320" s="211">
        <v>1</v>
      </c>
      <c r="M320" s="211">
        <v>3</v>
      </c>
      <c r="N320" s="348" t="s">
        <v>528</v>
      </c>
      <c r="O320" s="348" t="s">
        <v>529</v>
      </c>
      <c r="P320" s="356" t="s">
        <v>511</v>
      </c>
      <c r="Q320" s="212"/>
      <c r="R320" s="349"/>
      <c r="S320" s="210"/>
      <c r="T320" s="210"/>
      <c r="U320" s="210"/>
      <c r="V320" s="211"/>
      <c r="W320" s="213"/>
      <c r="X320" s="214"/>
      <c r="Y320" s="214"/>
      <c r="Z320" s="214"/>
      <c r="AA320" s="215"/>
      <c r="AB320" s="213"/>
      <c r="AC320" s="216"/>
      <c r="AD320" s="216"/>
      <c r="AE320" s="217"/>
      <c r="AF320" s="1"/>
    </row>
    <row r="321" spans="1:32" ht="24" customHeight="1">
      <c r="A321" s="571"/>
      <c r="B321" s="394"/>
      <c r="C321" s="394"/>
      <c r="D321" s="394"/>
      <c r="E321" s="394"/>
      <c r="F321" s="394"/>
      <c r="G321" s="394"/>
      <c r="H321" s="394"/>
      <c r="I321" s="394"/>
      <c r="J321" s="394"/>
      <c r="K321" s="394"/>
      <c r="L321" s="403"/>
      <c r="M321" s="403"/>
      <c r="N321" s="394"/>
      <c r="O321" s="394"/>
      <c r="P321" s="404"/>
      <c r="Q321" s="388" t="s">
        <v>530</v>
      </c>
      <c r="R321" s="405"/>
      <c r="S321" s="158"/>
      <c r="T321" s="158"/>
      <c r="U321" s="158"/>
      <c r="V321" s="158"/>
      <c r="W321" s="158"/>
      <c r="X321" s="158"/>
      <c r="Y321" s="158"/>
      <c r="Z321" s="406" t="s">
        <v>214</v>
      </c>
      <c r="AA321" s="218">
        <f>SUM(AA300:AA320)</f>
        <v>25.95016</v>
      </c>
      <c r="AB321" s="512"/>
      <c r="AC321" s="443"/>
      <c r="AD321" s="443"/>
      <c r="AE321" s="444"/>
      <c r="AF321" s="1"/>
    </row>
    <row r="322" spans="1:32" ht="15" customHeight="1">
      <c r="A322" s="568" t="s">
        <v>531</v>
      </c>
      <c r="B322" s="472" t="s">
        <v>80</v>
      </c>
      <c r="C322" s="427" t="s">
        <v>81</v>
      </c>
      <c r="D322" s="424" t="s">
        <v>116</v>
      </c>
      <c r="E322" s="424" t="s">
        <v>117</v>
      </c>
      <c r="F322" s="489" t="s">
        <v>84</v>
      </c>
      <c r="G322" s="424" t="s">
        <v>145</v>
      </c>
      <c r="H322" s="424" t="s">
        <v>52</v>
      </c>
      <c r="I322" s="424" t="s">
        <v>532</v>
      </c>
      <c r="J322" s="428" t="s">
        <v>509</v>
      </c>
      <c r="K322" s="428" t="s">
        <v>476</v>
      </c>
      <c r="L322" s="455">
        <v>1</v>
      </c>
      <c r="M322" s="455">
        <v>1</v>
      </c>
      <c r="N322" s="357" t="s">
        <v>533</v>
      </c>
      <c r="O322" s="357" t="s">
        <v>534</v>
      </c>
      <c r="P322" s="490" t="s">
        <v>535</v>
      </c>
      <c r="Q322" s="159" t="s">
        <v>59</v>
      </c>
      <c r="R322" s="377" t="s">
        <v>60</v>
      </c>
      <c r="S322" s="18"/>
      <c r="T322" s="19" t="s">
        <v>61</v>
      </c>
      <c r="U322" s="20" t="s">
        <v>62</v>
      </c>
      <c r="V322" s="49"/>
      <c r="W322" s="205"/>
      <c r="X322" s="51"/>
      <c r="Y322" s="51"/>
      <c r="Z322" s="51"/>
      <c r="AA322" s="206">
        <f>SUM(Z323:Z334)</f>
        <v>25.95016</v>
      </c>
      <c r="AB322" s="22"/>
      <c r="AC322" s="127"/>
      <c r="AD322" s="127"/>
      <c r="AE322" s="510"/>
      <c r="AF322" s="1"/>
    </row>
    <row r="323" spans="1:32" ht="15.75" customHeight="1">
      <c r="A323" s="576"/>
      <c r="B323" s="418"/>
      <c r="C323" s="422"/>
      <c r="D323" s="422"/>
      <c r="E323" s="422"/>
      <c r="F323" s="422"/>
      <c r="G323" s="422"/>
      <c r="H323" s="422"/>
      <c r="I323" s="422"/>
      <c r="J323" s="422"/>
      <c r="K323" s="422"/>
      <c r="L323" s="431"/>
      <c r="M323" s="431"/>
      <c r="N323" s="358" t="s">
        <v>536</v>
      </c>
      <c r="O323" s="358" t="s">
        <v>536</v>
      </c>
      <c r="P323" s="449"/>
      <c r="Q323" s="128"/>
      <c r="R323" s="381" t="s">
        <v>63</v>
      </c>
      <c r="S323" s="192"/>
      <c r="T323" s="192"/>
      <c r="U323" s="192"/>
      <c r="V323" s="25">
        <v>3</v>
      </c>
      <c r="W323" s="185" t="s">
        <v>64</v>
      </c>
      <c r="X323" s="110">
        <v>1.496</v>
      </c>
      <c r="Y323" s="110">
        <f t="shared" ref="Y323:Y334" si="77">+X323*V323</f>
        <v>4.4879999999999995</v>
      </c>
      <c r="Z323" s="110">
        <f t="shared" ref="Z323:Z331" si="78">+Y323*1.12</f>
        <v>5.0265599999999999</v>
      </c>
      <c r="AA323" s="132"/>
      <c r="AB323" s="26" t="s">
        <v>65</v>
      </c>
      <c r="AC323" s="133"/>
      <c r="AD323" s="133"/>
      <c r="AE323" s="438"/>
      <c r="AF323" s="1"/>
    </row>
    <row r="324" spans="1:32" ht="15.75" customHeight="1">
      <c r="A324" s="576"/>
      <c r="B324" s="418"/>
      <c r="C324" s="422"/>
      <c r="D324" s="422"/>
      <c r="E324" s="422"/>
      <c r="F324" s="422"/>
      <c r="G324" s="422"/>
      <c r="H324" s="422"/>
      <c r="I324" s="422"/>
      <c r="J324" s="422"/>
      <c r="K324" s="422"/>
      <c r="L324" s="431"/>
      <c r="M324" s="431"/>
      <c r="N324" s="358" t="s">
        <v>537</v>
      </c>
      <c r="O324" s="358" t="s">
        <v>538</v>
      </c>
      <c r="P324" s="449"/>
      <c r="Q324" s="128"/>
      <c r="R324" s="381" t="s">
        <v>347</v>
      </c>
      <c r="S324" s="192"/>
      <c r="T324" s="192"/>
      <c r="U324" s="192"/>
      <c r="V324" s="25">
        <v>1</v>
      </c>
      <c r="W324" s="185" t="s">
        <v>64</v>
      </c>
      <c r="X324" s="110">
        <v>1.37</v>
      </c>
      <c r="Y324" s="110">
        <f t="shared" si="77"/>
        <v>1.37</v>
      </c>
      <c r="Z324" s="110">
        <f t="shared" si="78"/>
        <v>1.5344000000000002</v>
      </c>
      <c r="AA324" s="132"/>
      <c r="AB324" s="26" t="s">
        <v>65</v>
      </c>
      <c r="AC324" s="133"/>
      <c r="AD324" s="133"/>
      <c r="AE324" s="438"/>
      <c r="AF324" s="1"/>
    </row>
    <row r="325" spans="1:32" ht="15.75" customHeight="1">
      <c r="A325" s="576"/>
      <c r="B325" s="418"/>
      <c r="C325" s="422"/>
      <c r="D325" s="422"/>
      <c r="E325" s="422"/>
      <c r="F325" s="422"/>
      <c r="G325" s="422"/>
      <c r="H325" s="422"/>
      <c r="I325" s="422"/>
      <c r="J325" s="422"/>
      <c r="K325" s="422"/>
      <c r="L325" s="431"/>
      <c r="M325" s="431"/>
      <c r="N325" s="358" t="s">
        <v>539</v>
      </c>
      <c r="O325" s="358" t="s">
        <v>540</v>
      </c>
      <c r="P325" s="449"/>
      <c r="Q325" s="128"/>
      <c r="R325" s="381" t="s">
        <v>73</v>
      </c>
      <c r="S325" s="192"/>
      <c r="T325" s="192"/>
      <c r="U325" s="192"/>
      <c r="V325" s="25">
        <v>2</v>
      </c>
      <c r="W325" s="185" t="s">
        <v>64</v>
      </c>
      <c r="X325" s="110">
        <v>0.18</v>
      </c>
      <c r="Y325" s="110">
        <f t="shared" si="77"/>
        <v>0.36</v>
      </c>
      <c r="Z325" s="110">
        <f t="shared" si="78"/>
        <v>0.4032</v>
      </c>
      <c r="AA325" s="132"/>
      <c r="AB325" s="26" t="s">
        <v>65</v>
      </c>
      <c r="AC325" s="133"/>
      <c r="AD325" s="133"/>
      <c r="AE325" s="438"/>
      <c r="AF325" s="1"/>
    </row>
    <row r="326" spans="1:32" ht="15.75" customHeight="1">
      <c r="A326" s="576"/>
      <c r="B326" s="418"/>
      <c r="C326" s="422"/>
      <c r="D326" s="422"/>
      <c r="E326" s="422"/>
      <c r="F326" s="422"/>
      <c r="G326" s="422"/>
      <c r="H326" s="422"/>
      <c r="I326" s="422"/>
      <c r="J326" s="422"/>
      <c r="K326" s="422"/>
      <c r="L326" s="431"/>
      <c r="M326" s="431"/>
      <c r="N326" s="358" t="s">
        <v>541</v>
      </c>
      <c r="O326" s="358" t="s">
        <v>542</v>
      </c>
      <c r="P326" s="449"/>
      <c r="Q326" s="128"/>
      <c r="R326" s="381" t="s">
        <v>74</v>
      </c>
      <c r="S326" s="192"/>
      <c r="T326" s="192"/>
      <c r="U326" s="192"/>
      <c r="V326" s="25">
        <v>2</v>
      </c>
      <c r="W326" s="185" t="s">
        <v>64</v>
      </c>
      <c r="X326" s="110">
        <v>0.73</v>
      </c>
      <c r="Y326" s="110">
        <f t="shared" si="77"/>
        <v>1.46</v>
      </c>
      <c r="Z326" s="110">
        <f t="shared" si="78"/>
        <v>1.6352000000000002</v>
      </c>
      <c r="AA326" s="132"/>
      <c r="AB326" s="26" t="s">
        <v>65</v>
      </c>
      <c r="AC326" s="133"/>
      <c r="AD326" s="133"/>
      <c r="AE326" s="438"/>
      <c r="AF326" s="1"/>
    </row>
    <row r="327" spans="1:32" ht="15.75" customHeight="1">
      <c r="A327" s="576"/>
      <c r="B327" s="418"/>
      <c r="C327" s="422"/>
      <c r="D327" s="422"/>
      <c r="E327" s="422"/>
      <c r="F327" s="422"/>
      <c r="G327" s="422"/>
      <c r="H327" s="422"/>
      <c r="I327" s="422"/>
      <c r="J327" s="422"/>
      <c r="K327" s="422"/>
      <c r="L327" s="431"/>
      <c r="M327" s="431"/>
      <c r="N327" s="358"/>
      <c r="O327" s="358"/>
      <c r="P327" s="449"/>
      <c r="Q327" s="128"/>
      <c r="R327" s="381" t="s">
        <v>543</v>
      </c>
      <c r="S327" s="192"/>
      <c r="T327" s="192"/>
      <c r="U327" s="192"/>
      <c r="V327" s="25">
        <v>3</v>
      </c>
      <c r="W327" s="185" t="s">
        <v>76</v>
      </c>
      <c r="X327" s="110">
        <v>0.25</v>
      </c>
      <c r="Y327" s="110">
        <f t="shared" si="77"/>
        <v>0.75</v>
      </c>
      <c r="Z327" s="110">
        <f t="shared" si="78"/>
        <v>0.84000000000000008</v>
      </c>
      <c r="AA327" s="132"/>
      <c r="AB327" s="26" t="s">
        <v>65</v>
      </c>
      <c r="AC327" s="133"/>
      <c r="AD327" s="133"/>
      <c r="AE327" s="438"/>
      <c r="AF327" s="1"/>
    </row>
    <row r="328" spans="1:32" ht="15.75" customHeight="1">
      <c r="A328" s="576"/>
      <c r="B328" s="418"/>
      <c r="C328" s="422"/>
      <c r="D328" s="422"/>
      <c r="E328" s="422"/>
      <c r="F328" s="422"/>
      <c r="G328" s="422"/>
      <c r="H328" s="422"/>
      <c r="I328" s="422"/>
      <c r="J328" s="422"/>
      <c r="K328" s="422"/>
      <c r="L328" s="431"/>
      <c r="M328" s="431"/>
      <c r="N328" s="358"/>
      <c r="O328" s="358"/>
      <c r="P328" s="449"/>
      <c r="Q328" s="128"/>
      <c r="R328" s="381" t="s">
        <v>544</v>
      </c>
      <c r="S328" s="192"/>
      <c r="T328" s="192"/>
      <c r="U328" s="192"/>
      <c r="V328" s="25">
        <v>1</v>
      </c>
      <c r="W328" s="185" t="s">
        <v>76</v>
      </c>
      <c r="X328" s="110">
        <v>0.46</v>
      </c>
      <c r="Y328" s="110">
        <f t="shared" si="77"/>
        <v>0.46</v>
      </c>
      <c r="Z328" s="110">
        <f t="shared" si="78"/>
        <v>0.5152000000000001</v>
      </c>
      <c r="AA328" s="132"/>
      <c r="AB328" s="26" t="s">
        <v>65</v>
      </c>
      <c r="AC328" s="133"/>
      <c r="AD328" s="133"/>
      <c r="AE328" s="438"/>
      <c r="AF328" s="1"/>
    </row>
    <row r="329" spans="1:32" ht="15.75" customHeight="1">
      <c r="A329" s="576"/>
      <c r="B329" s="418"/>
      <c r="C329" s="422"/>
      <c r="D329" s="422"/>
      <c r="E329" s="422"/>
      <c r="F329" s="422"/>
      <c r="G329" s="422"/>
      <c r="H329" s="422"/>
      <c r="I329" s="422"/>
      <c r="J329" s="422"/>
      <c r="K329" s="422"/>
      <c r="L329" s="431"/>
      <c r="M329" s="431"/>
      <c r="N329" s="358"/>
      <c r="O329" s="358"/>
      <c r="P329" s="449"/>
      <c r="Q329" s="128"/>
      <c r="R329" s="381" t="s">
        <v>522</v>
      </c>
      <c r="S329" s="192"/>
      <c r="T329" s="192"/>
      <c r="U329" s="192"/>
      <c r="V329" s="25">
        <v>6</v>
      </c>
      <c r="W329" s="185" t="s">
        <v>64</v>
      </c>
      <c r="X329" s="110">
        <v>0.34</v>
      </c>
      <c r="Y329" s="110">
        <f t="shared" si="77"/>
        <v>2.04</v>
      </c>
      <c r="Z329" s="110">
        <f t="shared" si="78"/>
        <v>2.2848000000000002</v>
      </c>
      <c r="AA329" s="132"/>
      <c r="AB329" s="26" t="s">
        <v>65</v>
      </c>
      <c r="AC329" s="133"/>
      <c r="AD329" s="133"/>
      <c r="AE329" s="438"/>
      <c r="AF329" s="1"/>
    </row>
    <row r="330" spans="1:32" ht="15.75" customHeight="1">
      <c r="A330" s="576"/>
      <c r="B330" s="418"/>
      <c r="C330" s="422"/>
      <c r="D330" s="422"/>
      <c r="E330" s="422"/>
      <c r="F330" s="422"/>
      <c r="G330" s="422"/>
      <c r="H330" s="422"/>
      <c r="I330" s="422"/>
      <c r="J330" s="422"/>
      <c r="K330" s="422"/>
      <c r="L330" s="431"/>
      <c r="M330" s="431"/>
      <c r="N330" s="358"/>
      <c r="O330" s="358"/>
      <c r="P330" s="449"/>
      <c r="Q330" s="128"/>
      <c r="R330" s="381" t="s">
        <v>232</v>
      </c>
      <c r="S330" s="192"/>
      <c r="T330" s="192"/>
      <c r="U330" s="192"/>
      <c r="V330" s="25">
        <v>1</v>
      </c>
      <c r="W330" s="185" t="s">
        <v>64</v>
      </c>
      <c r="X330" s="110">
        <v>0.81</v>
      </c>
      <c r="Y330" s="110">
        <f t="shared" si="77"/>
        <v>0.81</v>
      </c>
      <c r="Z330" s="110">
        <f t="shared" si="78"/>
        <v>0.90720000000000012</v>
      </c>
      <c r="AA330" s="132"/>
      <c r="AB330" s="26" t="s">
        <v>65</v>
      </c>
      <c r="AC330" s="133"/>
      <c r="AD330" s="133"/>
      <c r="AE330" s="438"/>
      <c r="AF330" s="1"/>
    </row>
    <row r="331" spans="1:32" ht="15.75" customHeight="1">
      <c r="A331" s="576"/>
      <c r="B331" s="418"/>
      <c r="C331" s="422"/>
      <c r="D331" s="422"/>
      <c r="E331" s="422"/>
      <c r="F331" s="422"/>
      <c r="G331" s="422"/>
      <c r="H331" s="422"/>
      <c r="I331" s="422"/>
      <c r="J331" s="422"/>
      <c r="K331" s="422"/>
      <c r="L331" s="431"/>
      <c r="M331" s="431"/>
      <c r="N331" s="358"/>
      <c r="O331" s="358"/>
      <c r="P331" s="449"/>
      <c r="Q331" s="128"/>
      <c r="R331" s="381" t="s">
        <v>94</v>
      </c>
      <c r="S331" s="192"/>
      <c r="T331" s="192"/>
      <c r="U331" s="192"/>
      <c r="V331" s="25">
        <v>1</v>
      </c>
      <c r="W331" s="185" t="s">
        <v>76</v>
      </c>
      <c r="X331" s="110">
        <v>1.68</v>
      </c>
      <c r="Y331" s="110">
        <f t="shared" si="77"/>
        <v>1.68</v>
      </c>
      <c r="Z331" s="110">
        <f t="shared" si="78"/>
        <v>1.8816000000000002</v>
      </c>
      <c r="AA331" s="132"/>
      <c r="AB331" s="26" t="s">
        <v>65</v>
      </c>
      <c r="AC331" s="133"/>
      <c r="AD331" s="133"/>
      <c r="AE331" s="438"/>
      <c r="AF331" s="1"/>
    </row>
    <row r="332" spans="1:32" ht="15.75" customHeight="1">
      <c r="A332" s="576"/>
      <c r="B332" s="418"/>
      <c r="C332" s="422"/>
      <c r="D332" s="422"/>
      <c r="E332" s="422"/>
      <c r="F332" s="422"/>
      <c r="G332" s="422"/>
      <c r="H332" s="422"/>
      <c r="I332" s="422"/>
      <c r="J332" s="422"/>
      <c r="K332" s="422"/>
      <c r="L332" s="431"/>
      <c r="M332" s="431"/>
      <c r="N332" s="358"/>
      <c r="O332" s="358"/>
      <c r="P332" s="449"/>
      <c r="Q332" s="128"/>
      <c r="R332" s="381" t="s">
        <v>95</v>
      </c>
      <c r="S332" s="192"/>
      <c r="T332" s="192"/>
      <c r="U332" s="192"/>
      <c r="V332" s="25">
        <v>3</v>
      </c>
      <c r="W332" s="185" t="s">
        <v>64</v>
      </c>
      <c r="X332" s="110">
        <v>2.95</v>
      </c>
      <c r="Y332" s="110">
        <f t="shared" si="77"/>
        <v>8.8500000000000014</v>
      </c>
      <c r="Z332" s="110">
        <f>+Y332</f>
        <v>8.8500000000000014</v>
      </c>
      <c r="AA332" s="132"/>
      <c r="AB332" s="26" t="s">
        <v>65</v>
      </c>
      <c r="AC332" s="133"/>
      <c r="AD332" s="133"/>
      <c r="AE332" s="438"/>
      <c r="AF332" s="1"/>
    </row>
    <row r="333" spans="1:32" ht="15.75" customHeight="1">
      <c r="A333" s="576"/>
      <c r="B333" s="418"/>
      <c r="C333" s="422"/>
      <c r="D333" s="422"/>
      <c r="E333" s="422"/>
      <c r="F333" s="422"/>
      <c r="G333" s="422"/>
      <c r="H333" s="422"/>
      <c r="I333" s="422"/>
      <c r="J333" s="422"/>
      <c r="K333" s="422"/>
      <c r="L333" s="431"/>
      <c r="M333" s="431"/>
      <c r="N333" s="358"/>
      <c r="O333" s="358"/>
      <c r="P333" s="449"/>
      <c r="Q333" s="128"/>
      <c r="R333" s="381" t="s">
        <v>96</v>
      </c>
      <c r="S333" s="192"/>
      <c r="T333" s="192"/>
      <c r="U333" s="192"/>
      <c r="V333" s="25">
        <v>3</v>
      </c>
      <c r="W333" s="185" t="s">
        <v>64</v>
      </c>
      <c r="X333" s="110">
        <v>0.5</v>
      </c>
      <c r="Y333" s="110">
        <f t="shared" si="77"/>
        <v>1.5</v>
      </c>
      <c r="Z333" s="110">
        <f t="shared" ref="Z333:Z334" si="79">+Y333*1.12</f>
        <v>1.6800000000000002</v>
      </c>
      <c r="AA333" s="132"/>
      <c r="AB333" s="26" t="s">
        <v>65</v>
      </c>
      <c r="AC333" s="133"/>
      <c r="AD333" s="133"/>
      <c r="AE333" s="438"/>
      <c r="AF333" s="1"/>
    </row>
    <row r="334" spans="1:32" ht="15.75" customHeight="1">
      <c r="A334" s="576"/>
      <c r="B334" s="420"/>
      <c r="C334" s="425"/>
      <c r="D334" s="425"/>
      <c r="E334" s="425"/>
      <c r="F334" s="425"/>
      <c r="G334" s="425"/>
      <c r="H334" s="425"/>
      <c r="I334" s="425"/>
      <c r="J334" s="425"/>
      <c r="K334" s="425"/>
      <c r="L334" s="432"/>
      <c r="M334" s="432"/>
      <c r="N334" s="359"/>
      <c r="O334" s="359"/>
      <c r="P334" s="458"/>
      <c r="Q334" s="134"/>
      <c r="R334" s="382" t="s">
        <v>274</v>
      </c>
      <c r="S334" s="188"/>
      <c r="T334" s="188"/>
      <c r="U334" s="188"/>
      <c r="V334" s="30">
        <v>1</v>
      </c>
      <c r="W334" s="189" t="s">
        <v>64</v>
      </c>
      <c r="X334" s="115">
        <v>0.35</v>
      </c>
      <c r="Y334" s="115">
        <f t="shared" si="77"/>
        <v>0.35</v>
      </c>
      <c r="Z334" s="115">
        <f t="shared" si="79"/>
        <v>0.39200000000000002</v>
      </c>
      <c r="AA334" s="138"/>
      <c r="AB334" s="31" t="s">
        <v>65</v>
      </c>
      <c r="AC334" s="139"/>
      <c r="AD334" s="139"/>
      <c r="AE334" s="439"/>
      <c r="AF334" s="1"/>
    </row>
    <row r="335" spans="1:32" ht="15.75" customHeight="1">
      <c r="A335" s="576"/>
      <c r="B335" s="426" t="s">
        <v>80</v>
      </c>
      <c r="C335" s="445" t="s">
        <v>545</v>
      </c>
      <c r="D335" s="421" t="s">
        <v>546</v>
      </c>
      <c r="E335" s="421" t="s">
        <v>547</v>
      </c>
      <c r="F335" s="451" t="s">
        <v>548</v>
      </c>
      <c r="G335" s="421" t="s">
        <v>118</v>
      </c>
      <c r="H335" s="421" t="s">
        <v>131</v>
      </c>
      <c r="I335" s="421" t="s">
        <v>549</v>
      </c>
      <c r="J335" s="445" t="s">
        <v>550</v>
      </c>
      <c r="K335" s="445" t="s">
        <v>551</v>
      </c>
      <c r="L335" s="446">
        <v>1</v>
      </c>
      <c r="M335" s="446">
        <v>1</v>
      </c>
      <c r="N335" s="445" t="s">
        <v>552</v>
      </c>
      <c r="O335" s="445" t="s">
        <v>553</v>
      </c>
      <c r="P335" s="454" t="s">
        <v>554</v>
      </c>
      <c r="Q335" s="140"/>
      <c r="R335" s="366"/>
      <c r="S335" s="220"/>
      <c r="T335" s="220"/>
      <c r="U335" s="220"/>
      <c r="V335" s="57"/>
      <c r="W335" s="220"/>
      <c r="X335" s="58"/>
      <c r="Y335" s="58"/>
      <c r="Z335" s="58"/>
      <c r="AA335" s="149"/>
      <c r="AB335" s="39"/>
      <c r="AC335" s="157"/>
      <c r="AD335" s="157"/>
      <c r="AE335" s="509"/>
      <c r="AF335" s="1"/>
    </row>
    <row r="336" spans="1:32" ht="15.75" customHeight="1">
      <c r="A336" s="576"/>
      <c r="B336" s="418"/>
      <c r="C336" s="422"/>
      <c r="D336" s="422"/>
      <c r="E336" s="422"/>
      <c r="F336" s="422"/>
      <c r="G336" s="422"/>
      <c r="H336" s="422"/>
      <c r="I336" s="422"/>
      <c r="J336" s="422"/>
      <c r="K336" s="422"/>
      <c r="L336" s="431"/>
      <c r="M336" s="431"/>
      <c r="N336" s="422"/>
      <c r="O336" s="422"/>
      <c r="P336" s="449"/>
      <c r="Q336" s="128"/>
      <c r="R336" s="367"/>
      <c r="S336" s="96"/>
      <c r="T336" s="96"/>
      <c r="U336" s="96"/>
      <c r="V336" s="59"/>
      <c r="W336" s="96"/>
      <c r="X336" s="60"/>
      <c r="Y336" s="60"/>
      <c r="Z336" s="60"/>
      <c r="AA336" s="132"/>
      <c r="AB336" s="26"/>
      <c r="AC336" s="133"/>
      <c r="AD336" s="133"/>
      <c r="AE336" s="438"/>
      <c r="AF336" s="1"/>
    </row>
    <row r="337" spans="1:32" ht="15.75" customHeight="1">
      <c r="A337" s="576"/>
      <c r="B337" s="418"/>
      <c r="C337" s="422"/>
      <c r="D337" s="422"/>
      <c r="E337" s="422"/>
      <c r="F337" s="422"/>
      <c r="G337" s="422"/>
      <c r="H337" s="422"/>
      <c r="I337" s="422"/>
      <c r="J337" s="422"/>
      <c r="K337" s="422"/>
      <c r="L337" s="431"/>
      <c r="M337" s="431"/>
      <c r="N337" s="422"/>
      <c r="O337" s="422"/>
      <c r="P337" s="449"/>
      <c r="Q337" s="128"/>
      <c r="R337" s="367"/>
      <c r="S337" s="96"/>
      <c r="T337" s="96"/>
      <c r="U337" s="96"/>
      <c r="V337" s="59"/>
      <c r="W337" s="96"/>
      <c r="X337" s="60"/>
      <c r="Y337" s="60"/>
      <c r="Z337" s="60"/>
      <c r="AA337" s="132"/>
      <c r="AB337" s="26"/>
      <c r="AC337" s="133"/>
      <c r="AD337" s="133"/>
      <c r="AE337" s="438"/>
      <c r="AF337" s="1"/>
    </row>
    <row r="338" spans="1:32" ht="15.75" customHeight="1">
      <c r="A338" s="576"/>
      <c r="B338" s="418"/>
      <c r="C338" s="422"/>
      <c r="D338" s="422"/>
      <c r="E338" s="422"/>
      <c r="F338" s="422"/>
      <c r="G338" s="422"/>
      <c r="H338" s="422"/>
      <c r="I338" s="422"/>
      <c r="J338" s="422"/>
      <c r="K338" s="422"/>
      <c r="L338" s="431"/>
      <c r="M338" s="431"/>
      <c r="N338" s="422"/>
      <c r="O338" s="422"/>
      <c r="P338" s="449"/>
      <c r="Q338" s="128"/>
      <c r="R338" s="367"/>
      <c r="S338" s="96"/>
      <c r="T338" s="96"/>
      <c r="U338" s="96"/>
      <c r="V338" s="59"/>
      <c r="W338" s="96"/>
      <c r="X338" s="60"/>
      <c r="Y338" s="60"/>
      <c r="Z338" s="60"/>
      <c r="AA338" s="132"/>
      <c r="AB338" s="26"/>
      <c r="AC338" s="133"/>
      <c r="AD338" s="133"/>
      <c r="AE338" s="438"/>
      <c r="AF338" s="1"/>
    </row>
    <row r="339" spans="1:32" ht="15.75" customHeight="1">
      <c r="A339" s="576"/>
      <c r="B339" s="419"/>
      <c r="C339" s="423"/>
      <c r="D339" s="423"/>
      <c r="E339" s="423"/>
      <c r="F339" s="423"/>
      <c r="G339" s="423"/>
      <c r="H339" s="423"/>
      <c r="I339" s="423"/>
      <c r="J339" s="423"/>
      <c r="K339" s="423"/>
      <c r="L339" s="447"/>
      <c r="M339" s="447"/>
      <c r="N339" s="423"/>
      <c r="O339" s="423"/>
      <c r="P339" s="450"/>
      <c r="Q339" s="141"/>
      <c r="R339" s="368"/>
      <c r="S339" s="102"/>
      <c r="T339" s="102"/>
      <c r="U339" s="102"/>
      <c r="V339" s="62"/>
      <c r="W339" s="102"/>
      <c r="X339" s="63"/>
      <c r="Y339" s="63"/>
      <c r="Z339" s="63"/>
      <c r="AA339" s="154"/>
      <c r="AB339" s="45"/>
      <c r="AC339" s="155"/>
      <c r="AD339" s="155"/>
      <c r="AE339" s="441"/>
      <c r="AF339" s="1"/>
    </row>
    <row r="340" spans="1:32" ht="15.75" customHeight="1">
      <c r="A340" s="576"/>
      <c r="B340" s="472" t="s">
        <v>80</v>
      </c>
      <c r="C340" s="427" t="s">
        <v>81</v>
      </c>
      <c r="D340" s="424" t="s">
        <v>116</v>
      </c>
      <c r="E340" s="424" t="s">
        <v>117</v>
      </c>
      <c r="F340" s="489" t="s">
        <v>84</v>
      </c>
      <c r="G340" s="424" t="s">
        <v>118</v>
      </c>
      <c r="H340" s="424" t="s">
        <v>131</v>
      </c>
      <c r="I340" s="424" t="s">
        <v>555</v>
      </c>
      <c r="J340" s="427" t="s">
        <v>514</v>
      </c>
      <c r="K340" s="427" t="s">
        <v>556</v>
      </c>
      <c r="L340" s="455">
        <v>1</v>
      </c>
      <c r="M340" s="455">
        <v>1</v>
      </c>
      <c r="N340" s="357" t="s">
        <v>557</v>
      </c>
      <c r="O340" s="424" t="s">
        <v>558</v>
      </c>
      <c r="P340" s="456" t="s">
        <v>559</v>
      </c>
      <c r="Q340" s="142"/>
      <c r="R340" s="369"/>
      <c r="S340" s="221"/>
      <c r="T340" s="221"/>
      <c r="U340" s="221"/>
      <c r="V340" s="49"/>
      <c r="W340" s="221"/>
      <c r="X340" s="51"/>
      <c r="Y340" s="51"/>
      <c r="Z340" s="51"/>
      <c r="AA340" s="236"/>
      <c r="AB340" s="22"/>
      <c r="AC340" s="127"/>
      <c r="AD340" s="127"/>
      <c r="AE340" s="509"/>
      <c r="AF340" s="1"/>
    </row>
    <row r="341" spans="1:32" ht="15.75" customHeight="1">
      <c r="A341" s="576"/>
      <c r="B341" s="418"/>
      <c r="C341" s="422"/>
      <c r="D341" s="422"/>
      <c r="E341" s="422"/>
      <c r="F341" s="422"/>
      <c r="G341" s="422"/>
      <c r="H341" s="422"/>
      <c r="I341" s="422"/>
      <c r="J341" s="422"/>
      <c r="K341" s="422"/>
      <c r="L341" s="431"/>
      <c r="M341" s="431"/>
      <c r="N341" s="358" t="s">
        <v>560</v>
      </c>
      <c r="O341" s="422"/>
      <c r="P341" s="449"/>
      <c r="Q341" s="128"/>
      <c r="R341" s="367"/>
      <c r="S341" s="96"/>
      <c r="T341" s="96"/>
      <c r="U341" s="96"/>
      <c r="V341" s="59"/>
      <c r="W341" s="96"/>
      <c r="X341" s="60"/>
      <c r="Y341" s="60"/>
      <c r="Z341" s="60"/>
      <c r="AA341" s="132"/>
      <c r="AB341" s="26"/>
      <c r="AC341" s="133"/>
      <c r="AD341" s="133"/>
      <c r="AE341" s="438"/>
      <c r="AF341" s="1"/>
    </row>
    <row r="342" spans="1:32" ht="15" customHeight="1">
      <c r="A342" s="576"/>
      <c r="B342" s="418"/>
      <c r="C342" s="422"/>
      <c r="D342" s="422"/>
      <c r="E342" s="422"/>
      <c r="F342" s="422"/>
      <c r="G342" s="422"/>
      <c r="H342" s="422"/>
      <c r="I342" s="422"/>
      <c r="J342" s="422"/>
      <c r="K342" s="422"/>
      <c r="L342" s="431"/>
      <c r="M342" s="431"/>
      <c r="N342" s="358" t="s">
        <v>561</v>
      </c>
      <c r="O342" s="422"/>
      <c r="P342" s="449"/>
      <c r="Q342" s="128"/>
      <c r="R342" s="367"/>
      <c r="S342" s="96"/>
      <c r="T342" s="96"/>
      <c r="U342" s="96"/>
      <c r="V342" s="59"/>
      <c r="W342" s="96"/>
      <c r="X342" s="60"/>
      <c r="Y342" s="60"/>
      <c r="Z342" s="60"/>
      <c r="AA342" s="132"/>
      <c r="AB342" s="26"/>
      <c r="AC342" s="133"/>
      <c r="AD342" s="133"/>
      <c r="AE342" s="438"/>
      <c r="AF342" s="1"/>
    </row>
    <row r="343" spans="1:32" ht="15.75" customHeight="1">
      <c r="A343" s="576"/>
      <c r="B343" s="418"/>
      <c r="C343" s="422"/>
      <c r="D343" s="422"/>
      <c r="E343" s="422"/>
      <c r="F343" s="422"/>
      <c r="G343" s="422"/>
      <c r="H343" s="422"/>
      <c r="I343" s="422"/>
      <c r="J343" s="422"/>
      <c r="K343" s="422"/>
      <c r="L343" s="431"/>
      <c r="M343" s="431"/>
      <c r="N343" s="358" t="s">
        <v>562</v>
      </c>
      <c r="O343" s="422"/>
      <c r="P343" s="449"/>
      <c r="Q343" s="128"/>
      <c r="R343" s="367"/>
      <c r="S343" s="96"/>
      <c r="T343" s="96"/>
      <c r="U343" s="96"/>
      <c r="V343" s="59"/>
      <c r="W343" s="96"/>
      <c r="X343" s="60"/>
      <c r="Y343" s="60"/>
      <c r="Z343" s="60"/>
      <c r="AA343" s="132"/>
      <c r="AB343" s="26"/>
      <c r="AC343" s="133"/>
      <c r="AD343" s="133"/>
      <c r="AE343" s="438"/>
      <c r="AF343" s="1"/>
    </row>
    <row r="344" spans="1:32" ht="15.75" customHeight="1">
      <c r="A344" s="576"/>
      <c r="B344" s="420"/>
      <c r="C344" s="425"/>
      <c r="D344" s="425"/>
      <c r="E344" s="425"/>
      <c r="F344" s="425"/>
      <c r="G344" s="425"/>
      <c r="H344" s="425"/>
      <c r="I344" s="425"/>
      <c r="J344" s="425"/>
      <c r="K344" s="425"/>
      <c r="L344" s="432"/>
      <c r="M344" s="432"/>
      <c r="N344" s="360" t="s">
        <v>563</v>
      </c>
      <c r="O344" s="425"/>
      <c r="P344" s="458"/>
      <c r="Q344" s="134"/>
      <c r="R344" s="359"/>
      <c r="S344" s="222"/>
      <c r="T344" s="222"/>
      <c r="U344" s="222"/>
      <c r="V344" s="65"/>
      <c r="W344" s="222"/>
      <c r="X344" s="66"/>
      <c r="Y344" s="66"/>
      <c r="Z344" s="66"/>
      <c r="AA344" s="138"/>
      <c r="AB344" s="31"/>
      <c r="AC344" s="139"/>
      <c r="AD344" s="139"/>
      <c r="AE344" s="441"/>
      <c r="AF344" s="1"/>
    </row>
    <row r="345" spans="1:32" ht="15.75" customHeight="1">
      <c r="A345" s="576"/>
      <c r="B345" s="426" t="s">
        <v>46</v>
      </c>
      <c r="C345" s="421" t="s">
        <v>47</v>
      </c>
      <c r="D345" s="421" t="s">
        <v>48</v>
      </c>
      <c r="E345" s="421" t="s">
        <v>564</v>
      </c>
      <c r="F345" s="451" t="s">
        <v>50</v>
      </c>
      <c r="G345" s="421" t="s">
        <v>51</v>
      </c>
      <c r="H345" s="421" t="s">
        <v>52</v>
      </c>
      <c r="I345" s="445" t="s">
        <v>565</v>
      </c>
      <c r="J345" s="421" t="s">
        <v>193</v>
      </c>
      <c r="K345" s="445" t="s">
        <v>566</v>
      </c>
      <c r="L345" s="446">
        <v>1</v>
      </c>
      <c r="M345" s="446">
        <v>3</v>
      </c>
      <c r="N345" s="445" t="s">
        <v>528</v>
      </c>
      <c r="O345" s="445" t="s">
        <v>529</v>
      </c>
      <c r="P345" s="454" t="s">
        <v>567</v>
      </c>
      <c r="Q345" s="140"/>
      <c r="R345" s="364"/>
      <c r="S345" s="73"/>
      <c r="T345" s="73"/>
      <c r="U345" s="73"/>
      <c r="V345" s="38"/>
      <c r="W345" s="39"/>
      <c r="X345" s="156"/>
      <c r="Y345" s="156"/>
      <c r="Z345" s="156"/>
      <c r="AA345" s="149"/>
      <c r="AB345" s="39"/>
      <c r="AC345" s="157"/>
      <c r="AD345" s="157"/>
      <c r="AE345" s="509"/>
      <c r="AF345" s="1"/>
    </row>
    <row r="346" spans="1:32" ht="15.75" customHeight="1">
      <c r="A346" s="576"/>
      <c r="B346" s="418"/>
      <c r="C346" s="422"/>
      <c r="D346" s="422"/>
      <c r="E346" s="422"/>
      <c r="F346" s="422"/>
      <c r="G346" s="422"/>
      <c r="H346" s="422"/>
      <c r="I346" s="422"/>
      <c r="J346" s="422"/>
      <c r="K346" s="422"/>
      <c r="L346" s="431"/>
      <c r="M346" s="431"/>
      <c r="N346" s="422"/>
      <c r="O346" s="422"/>
      <c r="P346" s="449"/>
      <c r="Q346" s="128"/>
      <c r="R346" s="358"/>
      <c r="S346" s="42"/>
      <c r="T346" s="42"/>
      <c r="U346" s="42"/>
      <c r="V346" s="25"/>
      <c r="W346" s="26"/>
      <c r="X346" s="110"/>
      <c r="Y346" s="110"/>
      <c r="Z346" s="110"/>
      <c r="AA346" s="132"/>
      <c r="AB346" s="26"/>
      <c r="AC346" s="133"/>
      <c r="AD346" s="133"/>
      <c r="AE346" s="438"/>
      <c r="AF346" s="1"/>
    </row>
    <row r="347" spans="1:32" ht="15.75" customHeight="1">
      <c r="A347" s="576"/>
      <c r="B347" s="418"/>
      <c r="C347" s="422"/>
      <c r="D347" s="422"/>
      <c r="E347" s="422"/>
      <c r="F347" s="422"/>
      <c r="G347" s="422"/>
      <c r="H347" s="422"/>
      <c r="I347" s="422"/>
      <c r="J347" s="422"/>
      <c r="K347" s="422"/>
      <c r="L347" s="431"/>
      <c r="M347" s="431"/>
      <c r="N347" s="422"/>
      <c r="O347" s="422"/>
      <c r="P347" s="449"/>
      <c r="Q347" s="128"/>
      <c r="R347" s="358"/>
      <c r="S347" s="42"/>
      <c r="T347" s="42"/>
      <c r="U347" s="42"/>
      <c r="V347" s="25"/>
      <c r="W347" s="26"/>
      <c r="X347" s="110"/>
      <c r="Y347" s="110"/>
      <c r="Z347" s="110"/>
      <c r="AA347" s="132"/>
      <c r="AB347" s="26"/>
      <c r="AC347" s="133"/>
      <c r="AD347" s="133"/>
      <c r="AE347" s="438"/>
      <c r="AF347" s="1"/>
    </row>
    <row r="348" spans="1:32" ht="15.75" customHeight="1">
      <c r="A348" s="576"/>
      <c r="B348" s="418"/>
      <c r="C348" s="422"/>
      <c r="D348" s="422"/>
      <c r="E348" s="422"/>
      <c r="F348" s="422"/>
      <c r="G348" s="422"/>
      <c r="H348" s="422"/>
      <c r="I348" s="422"/>
      <c r="J348" s="422"/>
      <c r="K348" s="422"/>
      <c r="L348" s="431"/>
      <c r="M348" s="431"/>
      <c r="N348" s="422"/>
      <c r="O348" s="422"/>
      <c r="P348" s="449"/>
      <c r="Q348" s="128"/>
      <c r="R348" s="358"/>
      <c r="S348" s="42"/>
      <c r="T348" s="42"/>
      <c r="U348" s="42"/>
      <c r="V348" s="25"/>
      <c r="W348" s="26"/>
      <c r="X348" s="110"/>
      <c r="Y348" s="110"/>
      <c r="Z348" s="110"/>
      <c r="AA348" s="132"/>
      <c r="AB348" s="26"/>
      <c r="AC348" s="133"/>
      <c r="AD348" s="133"/>
      <c r="AE348" s="438"/>
      <c r="AF348" s="1"/>
    </row>
    <row r="349" spans="1:32" ht="15.75" customHeight="1">
      <c r="A349" s="576"/>
      <c r="B349" s="419"/>
      <c r="C349" s="423"/>
      <c r="D349" s="423"/>
      <c r="E349" s="423"/>
      <c r="F349" s="423"/>
      <c r="G349" s="423"/>
      <c r="H349" s="423"/>
      <c r="I349" s="423"/>
      <c r="J349" s="423"/>
      <c r="K349" s="423"/>
      <c r="L349" s="447"/>
      <c r="M349" s="447"/>
      <c r="N349" s="423"/>
      <c r="O349" s="423"/>
      <c r="P349" s="450"/>
      <c r="Q349" s="141"/>
      <c r="R349" s="365"/>
      <c r="S349" s="125"/>
      <c r="T349" s="125"/>
      <c r="U349" s="125"/>
      <c r="V349" s="44"/>
      <c r="W349" s="45"/>
      <c r="X349" s="119"/>
      <c r="Y349" s="119"/>
      <c r="Z349" s="119"/>
      <c r="AA349" s="154"/>
      <c r="AB349" s="45"/>
      <c r="AC349" s="155"/>
      <c r="AD349" s="155"/>
      <c r="AE349" s="441"/>
      <c r="AF349" s="1"/>
    </row>
    <row r="350" spans="1:32" ht="15.75" customHeight="1">
      <c r="A350" s="576"/>
      <c r="B350" s="472" t="s">
        <v>46</v>
      </c>
      <c r="C350" s="424" t="s">
        <v>47</v>
      </c>
      <c r="D350" s="424" t="s">
        <v>97</v>
      </c>
      <c r="E350" s="424" t="s">
        <v>568</v>
      </c>
      <c r="F350" s="489" t="s">
        <v>50</v>
      </c>
      <c r="G350" s="424" t="s">
        <v>267</v>
      </c>
      <c r="H350" s="427" t="s">
        <v>85</v>
      </c>
      <c r="I350" s="424" t="s">
        <v>569</v>
      </c>
      <c r="J350" s="424" t="s">
        <v>205</v>
      </c>
      <c r="K350" s="424" t="s">
        <v>330</v>
      </c>
      <c r="L350" s="455">
        <v>1</v>
      </c>
      <c r="M350" s="455">
        <v>1</v>
      </c>
      <c r="N350" s="427" t="s">
        <v>570</v>
      </c>
      <c r="O350" s="427" t="s">
        <v>571</v>
      </c>
      <c r="P350" s="456" t="s">
        <v>572</v>
      </c>
      <c r="Q350" s="142"/>
      <c r="R350" s="363"/>
      <c r="S350" s="17"/>
      <c r="T350" s="17"/>
      <c r="U350" s="17"/>
      <c r="V350" s="21"/>
      <c r="W350" s="22"/>
      <c r="X350" s="148"/>
      <c r="Y350" s="148"/>
      <c r="Z350" s="148"/>
      <c r="AA350" s="236"/>
      <c r="AB350" s="22"/>
      <c r="AC350" s="127"/>
      <c r="AD350" s="127"/>
      <c r="AE350" s="510"/>
      <c r="AF350" s="1"/>
    </row>
    <row r="351" spans="1:32" ht="15.75" customHeight="1">
      <c r="A351" s="576"/>
      <c r="B351" s="418"/>
      <c r="C351" s="422"/>
      <c r="D351" s="422"/>
      <c r="E351" s="422"/>
      <c r="F351" s="422"/>
      <c r="G351" s="422"/>
      <c r="H351" s="422"/>
      <c r="I351" s="422"/>
      <c r="J351" s="422"/>
      <c r="K351" s="422"/>
      <c r="L351" s="431"/>
      <c r="M351" s="431"/>
      <c r="N351" s="422"/>
      <c r="O351" s="422"/>
      <c r="P351" s="449"/>
      <c r="Q351" s="68"/>
      <c r="R351" s="367"/>
      <c r="S351" s="96"/>
      <c r="T351" s="96"/>
      <c r="U351" s="96"/>
      <c r="V351" s="59"/>
      <c r="W351" s="96"/>
      <c r="X351" s="60"/>
      <c r="Y351" s="60"/>
      <c r="Z351" s="60"/>
      <c r="AA351" s="60"/>
      <c r="AB351" s="96"/>
      <c r="AC351" s="96"/>
      <c r="AD351" s="96"/>
      <c r="AE351" s="438"/>
      <c r="AF351" s="1"/>
    </row>
    <row r="352" spans="1:32" ht="15.75" customHeight="1">
      <c r="A352" s="576"/>
      <c r="B352" s="418"/>
      <c r="C352" s="422"/>
      <c r="D352" s="422"/>
      <c r="E352" s="422"/>
      <c r="F352" s="422"/>
      <c r="G352" s="422"/>
      <c r="H352" s="422"/>
      <c r="I352" s="422"/>
      <c r="J352" s="422"/>
      <c r="K352" s="422"/>
      <c r="L352" s="431"/>
      <c r="M352" s="431"/>
      <c r="N352" s="422"/>
      <c r="O352" s="422"/>
      <c r="P352" s="449"/>
      <c r="Q352" s="68"/>
      <c r="R352" s="367"/>
      <c r="S352" s="96"/>
      <c r="T352" s="96"/>
      <c r="U352" s="96"/>
      <c r="V352" s="59"/>
      <c r="W352" s="96"/>
      <c r="X352" s="60"/>
      <c r="Y352" s="60"/>
      <c r="Z352" s="60"/>
      <c r="AA352" s="60"/>
      <c r="AB352" s="96"/>
      <c r="AC352" s="96"/>
      <c r="AD352" s="96"/>
      <c r="AE352" s="438"/>
      <c r="AF352" s="1"/>
    </row>
    <row r="353" spans="1:32" ht="15.75" customHeight="1">
      <c r="A353" s="576"/>
      <c r="B353" s="418"/>
      <c r="C353" s="422"/>
      <c r="D353" s="422"/>
      <c r="E353" s="422"/>
      <c r="F353" s="422"/>
      <c r="G353" s="422"/>
      <c r="H353" s="422"/>
      <c r="I353" s="422"/>
      <c r="J353" s="422"/>
      <c r="K353" s="422"/>
      <c r="L353" s="431"/>
      <c r="M353" s="431"/>
      <c r="N353" s="422"/>
      <c r="O353" s="422"/>
      <c r="P353" s="449"/>
      <c r="Q353" s="68"/>
      <c r="R353" s="367"/>
      <c r="S353" s="96"/>
      <c r="T353" s="96"/>
      <c r="U353" s="96"/>
      <c r="V353" s="59"/>
      <c r="W353" s="96"/>
      <c r="X353" s="60"/>
      <c r="Y353" s="60"/>
      <c r="Z353" s="60"/>
      <c r="AA353" s="60"/>
      <c r="AB353" s="96"/>
      <c r="AC353" s="96"/>
      <c r="AD353" s="96"/>
      <c r="AE353" s="438"/>
      <c r="AF353" s="1"/>
    </row>
    <row r="354" spans="1:32" ht="15.75" customHeight="1">
      <c r="A354" s="576"/>
      <c r="B354" s="419"/>
      <c r="C354" s="423"/>
      <c r="D354" s="423"/>
      <c r="E354" s="423"/>
      <c r="F354" s="423"/>
      <c r="G354" s="423"/>
      <c r="H354" s="423"/>
      <c r="I354" s="423"/>
      <c r="J354" s="423"/>
      <c r="K354" s="423"/>
      <c r="L354" s="447"/>
      <c r="M354" s="447"/>
      <c r="N354" s="423"/>
      <c r="O354" s="423"/>
      <c r="P354" s="450"/>
      <c r="Q354" s="223"/>
      <c r="R354" s="368"/>
      <c r="S354" s="102"/>
      <c r="T354" s="102"/>
      <c r="U354" s="102"/>
      <c r="V354" s="62"/>
      <c r="W354" s="102"/>
      <c r="X354" s="63"/>
      <c r="Y354" s="63"/>
      <c r="Z354" s="63"/>
      <c r="AA354" s="224"/>
      <c r="AB354" s="102"/>
      <c r="AC354" s="102"/>
      <c r="AD354" s="102"/>
      <c r="AE354" s="441"/>
      <c r="AF354" s="1"/>
    </row>
    <row r="355" spans="1:32" ht="21.75" customHeight="1">
      <c r="A355" s="571"/>
      <c r="B355" s="394"/>
      <c r="C355" s="394"/>
      <c r="D355" s="394"/>
      <c r="E355" s="394"/>
      <c r="F355" s="394"/>
      <c r="G355" s="394"/>
      <c r="H355" s="394"/>
      <c r="I355" s="394"/>
      <c r="J355" s="394"/>
      <c r="K355" s="394"/>
      <c r="L355" s="403"/>
      <c r="M355" s="403"/>
      <c r="N355" s="394"/>
      <c r="O355" s="394"/>
      <c r="P355" s="404"/>
      <c r="Q355" s="388" t="s">
        <v>573</v>
      </c>
      <c r="R355" s="405"/>
      <c r="S355" s="158"/>
      <c r="T355" s="158"/>
      <c r="U355" s="158"/>
      <c r="V355" s="158"/>
      <c r="W355" s="158"/>
      <c r="X355" s="158"/>
      <c r="Y355" s="158"/>
      <c r="Z355" s="406" t="s">
        <v>214</v>
      </c>
      <c r="AA355" s="225">
        <f>SUM(AA322:AA334)</f>
        <v>25.95016</v>
      </c>
      <c r="AB355" s="511"/>
      <c r="AC355" s="443"/>
      <c r="AD355" s="443"/>
      <c r="AE355" s="444"/>
      <c r="AF355" s="1"/>
    </row>
    <row r="356" spans="1:32" ht="20.25" customHeight="1">
      <c r="A356" s="569" t="s">
        <v>574</v>
      </c>
      <c r="B356" s="417" t="s">
        <v>80</v>
      </c>
      <c r="C356" s="427" t="s">
        <v>81</v>
      </c>
      <c r="D356" s="427" t="s">
        <v>116</v>
      </c>
      <c r="E356" s="427" t="s">
        <v>216</v>
      </c>
      <c r="F356" s="452" t="s">
        <v>84</v>
      </c>
      <c r="G356" s="427" t="s">
        <v>51</v>
      </c>
      <c r="H356" s="427" t="s">
        <v>52</v>
      </c>
      <c r="I356" s="427" t="s">
        <v>575</v>
      </c>
      <c r="J356" s="427" t="s">
        <v>509</v>
      </c>
      <c r="K356" s="427" t="s">
        <v>476</v>
      </c>
      <c r="L356" s="494">
        <v>2</v>
      </c>
      <c r="M356" s="494">
        <v>2</v>
      </c>
      <c r="N356" s="427" t="s">
        <v>576</v>
      </c>
      <c r="O356" s="427" t="s">
        <v>577</v>
      </c>
      <c r="P356" s="456" t="s">
        <v>578</v>
      </c>
      <c r="Q356" s="142" t="s">
        <v>59</v>
      </c>
      <c r="R356" s="385" t="s">
        <v>60</v>
      </c>
      <c r="S356" s="18"/>
      <c r="T356" s="19" t="s">
        <v>61</v>
      </c>
      <c r="U356" s="20" t="s">
        <v>62</v>
      </c>
      <c r="V356" s="21"/>
      <c r="W356" s="120"/>
      <c r="X356" s="148"/>
      <c r="Y356" s="148"/>
      <c r="Z356" s="148"/>
      <c r="AA356" s="226">
        <f>SUM(Z357:Z368)</f>
        <v>25.95016</v>
      </c>
      <c r="AB356" s="22"/>
      <c r="AC356" s="127"/>
      <c r="AD356" s="127"/>
      <c r="AE356" s="437"/>
      <c r="AF356" s="1"/>
    </row>
    <row r="357" spans="1:32" ht="20.25" customHeight="1">
      <c r="A357" s="576"/>
      <c r="B357" s="418"/>
      <c r="C357" s="422"/>
      <c r="D357" s="422"/>
      <c r="E357" s="422"/>
      <c r="F357" s="422"/>
      <c r="G357" s="422"/>
      <c r="H357" s="422"/>
      <c r="I357" s="422"/>
      <c r="J357" s="422"/>
      <c r="K357" s="422"/>
      <c r="L357" s="431"/>
      <c r="M357" s="431"/>
      <c r="N357" s="422"/>
      <c r="O357" s="422"/>
      <c r="P357" s="449"/>
      <c r="Q357" s="128"/>
      <c r="R357" s="381" t="s">
        <v>63</v>
      </c>
      <c r="S357" s="192"/>
      <c r="T357" s="192"/>
      <c r="U357" s="192"/>
      <c r="V357" s="25">
        <v>3</v>
      </c>
      <c r="W357" s="185" t="s">
        <v>64</v>
      </c>
      <c r="X357" s="110">
        <v>1.496</v>
      </c>
      <c r="Y357" s="110">
        <f t="shared" ref="Y357:Y368" si="80">V357*X357</f>
        <v>4.4879999999999995</v>
      </c>
      <c r="Z357" s="110">
        <f t="shared" ref="Z357:Z365" si="81">Y357*1.12</f>
        <v>5.0265599999999999</v>
      </c>
      <c r="AA357" s="132"/>
      <c r="AB357" s="26" t="s">
        <v>65</v>
      </c>
      <c r="AC357" s="133"/>
      <c r="AD357" s="133"/>
      <c r="AE357" s="438"/>
      <c r="AF357" s="1"/>
    </row>
    <row r="358" spans="1:32" ht="20.25" customHeight="1">
      <c r="A358" s="576"/>
      <c r="B358" s="418"/>
      <c r="C358" s="422"/>
      <c r="D358" s="422"/>
      <c r="E358" s="422"/>
      <c r="F358" s="422"/>
      <c r="G358" s="422"/>
      <c r="H358" s="422"/>
      <c r="I358" s="422"/>
      <c r="J358" s="422"/>
      <c r="K358" s="422"/>
      <c r="L358" s="431"/>
      <c r="M358" s="431"/>
      <c r="N358" s="422"/>
      <c r="O358" s="422"/>
      <c r="P358" s="449"/>
      <c r="Q358" s="128"/>
      <c r="R358" s="381" t="s">
        <v>347</v>
      </c>
      <c r="S358" s="192"/>
      <c r="T358" s="192"/>
      <c r="U358" s="192"/>
      <c r="V358" s="25">
        <v>1</v>
      </c>
      <c r="W358" s="185" t="s">
        <v>64</v>
      </c>
      <c r="X358" s="110">
        <v>1.37</v>
      </c>
      <c r="Y358" s="110">
        <f t="shared" si="80"/>
        <v>1.37</v>
      </c>
      <c r="Z358" s="110">
        <f t="shared" si="81"/>
        <v>1.5344000000000002</v>
      </c>
      <c r="AA358" s="132"/>
      <c r="AB358" s="26" t="s">
        <v>65</v>
      </c>
      <c r="AC358" s="133"/>
      <c r="AD358" s="133"/>
      <c r="AE358" s="438"/>
      <c r="AF358" s="1"/>
    </row>
    <row r="359" spans="1:32" ht="20.25" customHeight="1">
      <c r="A359" s="576"/>
      <c r="B359" s="418"/>
      <c r="C359" s="422"/>
      <c r="D359" s="422"/>
      <c r="E359" s="422"/>
      <c r="F359" s="422"/>
      <c r="G359" s="422"/>
      <c r="H359" s="422"/>
      <c r="I359" s="422"/>
      <c r="J359" s="422"/>
      <c r="K359" s="422"/>
      <c r="L359" s="431"/>
      <c r="M359" s="431"/>
      <c r="N359" s="422"/>
      <c r="O359" s="422"/>
      <c r="P359" s="449"/>
      <c r="Q359" s="128"/>
      <c r="R359" s="381" t="s">
        <v>73</v>
      </c>
      <c r="S359" s="192"/>
      <c r="T359" s="192"/>
      <c r="U359" s="192"/>
      <c r="V359" s="25">
        <v>2</v>
      </c>
      <c r="W359" s="185" t="s">
        <v>64</v>
      </c>
      <c r="X359" s="110">
        <v>0.18</v>
      </c>
      <c r="Y359" s="110">
        <f t="shared" si="80"/>
        <v>0.36</v>
      </c>
      <c r="Z359" s="110">
        <f t="shared" si="81"/>
        <v>0.4032</v>
      </c>
      <c r="AA359" s="132"/>
      <c r="AB359" s="26" t="s">
        <v>65</v>
      </c>
      <c r="AC359" s="133"/>
      <c r="AD359" s="133"/>
      <c r="AE359" s="438"/>
      <c r="AF359" s="1"/>
    </row>
    <row r="360" spans="1:32" ht="20.25" customHeight="1">
      <c r="A360" s="576"/>
      <c r="B360" s="418"/>
      <c r="C360" s="422"/>
      <c r="D360" s="422"/>
      <c r="E360" s="422"/>
      <c r="F360" s="422"/>
      <c r="G360" s="422"/>
      <c r="H360" s="422"/>
      <c r="I360" s="422"/>
      <c r="J360" s="422"/>
      <c r="K360" s="422"/>
      <c r="L360" s="431"/>
      <c r="M360" s="431"/>
      <c r="N360" s="422"/>
      <c r="O360" s="422"/>
      <c r="P360" s="449"/>
      <c r="Q360" s="128"/>
      <c r="R360" s="381" t="s">
        <v>74</v>
      </c>
      <c r="S360" s="192"/>
      <c r="T360" s="192"/>
      <c r="U360" s="192"/>
      <c r="V360" s="25">
        <v>2</v>
      </c>
      <c r="W360" s="185" t="s">
        <v>64</v>
      </c>
      <c r="X360" s="110">
        <v>0.73</v>
      </c>
      <c r="Y360" s="110">
        <f t="shared" si="80"/>
        <v>1.46</v>
      </c>
      <c r="Z360" s="110">
        <f t="shared" si="81"/>
        <v>1.6352000000000002</v>
      </c>
      <c r="AA360" s="132"/>
      <c r="AB360" s="26" t="s">
        <v>65</v>
      </c>
      <c r="AC360" s="133"/>
      <c r="AD360" s="133"/>
      <c r="AE360" s="438"/>
      <c r="AF360" s="1"/>
    </row>
    <row r="361" spans="1:32" ht="20.25" customHeight="1">
      <c r="A361" s="576"/>
      <c r="B361" s="418"/>
      <c r="C361" s="422"/>
      <c r="D361" s="422"/>
      <c r="E361" s="422"/>
      <c r="F361" s="422"/>
      <c r="G361" s="422"/>
      <c r="H361" s="422"/>
      <c r="I361" s="422"/>
      <c r="J361" s="422"/>
      <c r="K361" s="422"/>
      <c r="L361" s="431"/>
      <c r="M361" s="431"/>
      <c r="N361" s="422"/>
      <c r="O361" s="422"/>
      <c r="P361" s="449"/>
      <c r="Q361" s="128"/>
      <c r="R361" s="381" t="s">
        <v>543</v>
      </c>
      <c r="S361" s="192"/>
      <c r="T361" s="192"/>
      <c r="U361" s="192"/>
      <c r="V361" s="25">
        <v>3</v>
      </c>
      <c r="W361" s="185" t="s">
        <v>76</v>
      </c>
      <c r="X361" s="110">
        <v>0.25</v>
      </c>
      <c r="Y361" s="110">
        <f t="shared" si="80"/>
        <v>0.75</v>
      </c>
      <c r="Z361" s="110">
        <f t="shared" si="81"/>
        <v>0.84000000000000008</v>
      </c>
      <c r="AA361" s="132"/>
      <c r="AB361" s="26" t="s">
        <v>65</v>
      </c>
      <c r="AC361" s="133"/>
      <c r="AD361" s="133"/>
      <c r="AE361" s="438"/>
      <c r="AF361" s="1"/>
    </row>
    <row r="362" spans="1:32" ht="20.25" customHeight="1">
      <c r="A362" s="576"/>
      <c r="B362" s="418"/>
      <c r="C362" s="422"/>
      <c r="D362" s="422"/>
      <c r="E362" s="422"/>
      <c r="F362" s="422"/>
      <c r="G362" s="422"/>
      <c r="H362" s="422"/>
      <c r="I362" s="422"/>
      <c r="J362" s="422"/>
      <c r="K362" s="422"/>
      <c r="L362" s="431"/>
      <c r="M362" s="431"/>
      <c r="N362" s="422"/>
      <c r="O362" s="422"/>
      <c r="P362" s="449"/>
      <c r="Q362" s="128"/>
      <c r="R362" s="381" t="s">
        <v>544</v>
      </c>
      <c r="S362" s="192"/>
      <c r="T362" s="192"/>
      <c r="U362" s="192"/>
      <c r="V362" s="25">
        <v>1</v>
      </c>
      <c r="W362" s="185" t="s">
        <v>76</v>
      </c>
      <c r="X362" s="110">
        <v>0.46</v>
      </c>
      <c r="Y362" s="110">
        <f t="shared" si="80"/>
        <v>0.46</v>
      </c>
      <c r="Z362" s="110">
        <f t="shared" si="81"/>
        <v>0.5152000000000001</v>
      </c>
      <c r="AA362" s="132"/>
      <c r="AB362" s="26" t="s">
        <v>65</v>
      </c>
      <c r="AC362" s="133"/>
      <c r="AD362" s="133"/>
      <c r="AE362" s="438"/>
      <c r="AF362" s="1"/>
    </row>
    <row r="363" spans="1:32" ht="20.25" customHeight="1">
      <c r="A363" s="576"/>
      <c r="B363" s="418"/>
      <c r="C363" s="422"/>
      <c r="D363" s="422"/>
      <c r="E363" s="422"/>
      <c r="F363" s="422"/>
      <c r="G363" s="422"/>
      <c r="H363" s="422"/>
      <c r="I363" s="422"/>
      <c r="J363" s="422"/>
      <c r="K363" s="422"/>
      <c r="L363" s="431"/>
      <c r="M363" s="431"/>
      <c r="N363" s="422"/>
      <c r="O363" s="422"/>
      <c r="P363" s="449"/>
      <c r="Q363" s="128"/>
      <c r="R363" s="381" t="s">
        <v>522</v>
      </c>
      <c r="S363" s="192"/>
      <c r="T363" s="192"/>
      <c r="U363" s="192"/>
      <c r="V363" s="25">
        <v>6</v>
      </c>
      <c r="W363" s="185" t="s">
        <v>64</v>
      </c>
      <c r="X363" s="110">
        <v>0.34</v>
      </c>
      <c r="Y363" s="110">
        <f t="shared" si="80"/>
        <v>2.04</v>
      </c>
      <c r="Z363" s="110">
        <f t="shared" si="81"/>
        <v>2.2848000000000002</v>
      </c>
      <c r="AA363" s="132"/>
      <c r="AB363" s="26" t="s">
        <v>65</v>
      </c>
      <c r="AC363" s="133"/>
      <c r="AD363" s="133"/>
      <c r="AE363" s="438"/>
      <c r="AF363" s="1"/>
    </row>
    <row r="364" spans="1:32" ht="20.25" customHeight="1">
      <c r="A364" s="576"/>
      <c r="B364" s="418"/>
      <c r="C364" s="422"/>
      <c r="D364" s="422"/>
      <c r="E364" s="422"/>
      <c r="F364" s="422"/>
      <c r="G364" s="422"/>
      <c r="H364" s="422"/>
      <c r="I364" s="422"/>
      <c r="J364" s="422"/>
      <c r="K364" s="422"/>
      <c r="L364" s="431"/>
      <c r="M364" s="431"/>
      <c r="N364" s="422"/>
      <c r="O364" s="422"/>
      <c r="P364" s="449"/>
      <c r="Q364" s="128"/>
      <c r="R364" s="381" t="s">
        <v>232</v>
      </c>
      <c r="S364" s="192"/>
      <c r="T364" s="192"/>
      <c r="U364" s="192"/>
      <c r="V364" s="25">
        <v>1</v>
      </c>
      <c r="W364" s="185" t="s">
        <v>64</v>
      </c>
      <c r="X364" s="110">
        <v>0.81</v>
      </c>
      <c r="Y364" s="110">
        <f t="shared" si="80"/>
        <v>0.81</v>
      </c>
      <c r="Z364" s="110">
        <f t="shared" si="81"/>
        <v>0.90720000000000012</v>
      </c>
      <c r="AA364" s="132"/>
      <c r="AB364" s="26" t="s">
        <v>65</v>
      </c>
      <c r="AC364" s="133"/>
      <c r="AD364" s="133"/>
      <c r="AE364" s="438"/>
      <c r="AF364" s="1"/>
    </row>
    <row r="365" spans="1:32" ht="20.25" customHeight="1">
      <c r="A365" s="576"/>
      <c r="B365" s="418"/>
      <c r="C365" s="422"/>
      <c r="D365" s="422"/>
      <c r="E365" s="422"/>
      <c r="F365" s="422"/>
      <c r="G365" s="422"/>
      <c r="H365" s="422"/>
      <c r="I365" s="422"/>
      <c r="J365" s="422"/>
      <c r="K365" s="422"/>
      <c r="L365" s="431"/>
      <c r="M365" s="431"/>
      <c r="N365" s="422"/>
      <c r="O365" s="422"/>
      <c r="P365" s="449"/>
      <c r="Q365" s="128"/>
      <c r="R365" s="381" t="s">
        <v>94</v>
      </c>
      <c r="S365" s="192"/>
      <c r="T365" s="192"/>
      <c r="U365" s="192"/>
      <c r="V365" s="25">
        <v>1</v>
      </c>
      <c r="W365" s="185" t="s">
        <v>76</v>
      </c>
      <c r="X365" s="110">
        <v>1.68</v>
      </c>
      <c r="Y365" s="110">
        <f t="shared" si="80"/>
        <v>1.68</v>
      </c>
      <c r="Z365" s="110">
        <f t="shared" si="81"/>
        <v>1.8816000000000002</v>
      </c>
      <c r="AA365" s="132"/>
      <c r="AB365" s="26" t="s">
        <v>65</v>
      </c>
      <c r="AC365" s="133"/>
      <c r="AD365" s="133"/>
      <c r="AE365" s="438"/>
      <c r="AF365" s="1"/>
    </row>
    <row r="366" spans="1:32" ht="20.25" customHeight="1">
      <c r="A366" s="576"/>
      <c r="B366" s="418"/>
      <c r="C366" s="422"/>
      <c r="D366" s="422"/>
      <c r="E366" s="422"/>
      <c r="F366" s="422"/>
      <c r="G366" s="422"/>
      <c r="H366" s="422"/>
      <c r="I366" s="422"/>
      <c r="J366" s="422"/>
      <c r="K366" s="422"/>
      <c r="L366" s="431"/>
      <c r="M366" s="431"/>
      <c r="N366" s="422"/>
      <c r="O366" s="422"/>
      <c r="P366" s="449"/>
      <c r="Q366" s="128"/>
      <c r="R366" s="381" t="s">
        <v>95</v>
      </c>
      <c r="S366" s="192"/>
      <c r="T366" s="192"/>
      <c r="U366" s="192"/>
      <c r="V366" s="25">
        <v>3</v>
      </c>
      <c r="W366" s="185" t="s">
        <v>64</v>
      </c>
      <c r="X366" s="110">
        <v>2.95</v>
      </c>
      <c r="Y366" s="110">
        <f t="shared" si="80"/>
        <v>8.8500000000000014</v>
      </c>
      <c r="Z366" s="110">
        <f>Y366</f>
        <v>8.8500000000000014</v>
      </c>
      <c r="AA366" s="132"/>
      <c r="AB366" s="26" t="s">
        <v>65</v>
      </c>
      <c r="AC366" s="133"/>
      <c r="AD366" s="133"/>
      <c r="AE366" s="438"/>
      <c r="AF366" s="1"/>
    </row>
    <row r="367" spans="1:32" ht="20.25" customHeight="1">
      <c r="A367" s="576"/>
      <c r="B367" s="418"/>
      <c r="C367" s="422"/>
      <c r="D367" s="422"/>
      <c r="E367" s="422"/>
      <c r="F367" s="422"/>
      <c r="G367" s="422"/>
      <c r="H367" s="422"/>
      <c r="I367" s="422"/>
      <c r="J367" s="422"/>
      <c r="K367" s="422"/>
      <c r="L367" s="431"/>
      <c r="M367" s="431"/>
      <c r="N367" s="422"/>
      <c r="O367" s="422"/>
      <c r="P367" s="449"/>
      <c r="Q367" s="128"/>
      <c r="R367" s="381" t="s">
        <v>96</v>
      </c>
      <c r="S367" s="192"/>
      <c r="T367" s="192"/>
      <c r="U367" s="192"/>
      <c r="V367" s="25">
        <v>3</v>
      </c>
      <c r="W367" s="185" t="s">
        <v>64</v>
      </c>
      <c r="X367" s="110">
        <v>0.5</v>
      </c>
      <c r="Y367" s="110">
        <f t="shared" si="80"/>
        <v>1.5</v>
      </c>
      <c r="Z367" s="110">
        <f t="shared" ref="Z367:Z368" si="82">Y367*1.12</f>
        <v>1.6800000000000002</v>
      </c>
      <c r="AA367" s="132"/>
      <c r="AB367" s="26" t="s">
        <v>65</v>
      </c>
      <c r="AC367" s="133"/>
      <c r="AD367" s="133"/>
      <c r="AE367" s="438"/>
      <c r="AF367" s="1"/>
    </row>
    <row r="368" spans="1:32" ht="20.25" customHeight="1">
      <c r="A368" s="576"/>
      <c r="B368" s="420"/>
      <c r="C368" s="425"/>
      <c r="D368" s="425"/>
      <c r="E368" s="425"/>
      <c r="F368" s="425"/>
      <c r="G368" s="425"/>
      <c r="H368" s="425"/>
      <c r="I368" s="425"/>
      <c r="J368" s="425"/>
      <c r="K368" s="425"/>
      <c r="L368" s="432"/>
      <c r="M368" s="432"/>
      <c r="N368" s="425"/>
      <c r="O368" s="425"/>
      <c r="P368" s="458"/>
      <c r="Q368" s="134"/>
      <c r="R368" s="382" t="s">
        <v>274</v>
      </c>
      <c r="S368" s="188"/>
      <c r="T368" s="188"/>
      <c r="U368" s="188"/>
      <c r="V368" s="30">
        <v>1</v>
      </c>
      <c r="W368" s="189" t="s">
        <v>64</v>
      </c>
      <c r="X368" s="115">
        <v>0.35</v>
      </c>
      <c r="Y368" s="115">
        <f t="shared" si="80"/>
        <v>0.35</v>
      </c>
      <c r="Z368" s="115">
        <f t="shared" si="82"/>
        <v>0.39200000000000002</v>
      </c>
      <c r="AA368" s="138"/>
      <c r="AB368" s="31" t="s">
        <v>65</v>
      </c>
      <c r="AC368" s="139"/>
      <c r="AD368" s="139"/>
      <c r="AE368" s="439"/>
      <c r="AF368" s="1"/>
    </row>
    <row r="369" spans="1:32" ht="20.25" customHeight="1">
      <c r="A369" s="576"/>
      <c r="B369" s="466" t="s">
        <v>46</v>
      </c>
      <c r="C369" s="445" t="s">
        <v>81</v>
      </c>
      <c r="D369" s="445" t="s">
        <v>48</v>
      </c>
      <c r="E369" s="445" t="s">
        <v>158</v>
      </c>
      <c r="F369" s="453" t="s">
        <v>50</v>
      </c>
      <c r="G369" s="445" t="s">
        <v>51</v>
      </c>
      <c r="H369" s="445" t="s">
        <v>52</v>
      </c>
      <c r="I369" s="421" t="s">
        <v>579</v>
      </c>
      <c r="J369" s="445" t="s">
        <v>193</v>
      </c>
      <c r="K369" s="445" t="s">
        <v>566</v>
      </c>
      <c r="L369" s="446">
        <v>1</v>
      </c>
      <c r="M369" s="446">
        <v>3</v>
      </c>
      <c r="N369" s="445" t="s">
        <v>580</v>
      </c>
      <c r="O369" s="445" t="s">
        <v>529</v>
      </c>
      <c r="P369" s="454" t="s">
        <v>578</v>
      </c>
      <c r="Q369" s="140"/>
      <c r="R369" s="386"/>
      <c r="S369" s="227"/>
      <c r="T369" s="227"/>
      <c r="U369" s="227"/>
      <c r="V369" s="38"/>
      <c r="W369" s="39"/>
      <c r="X369" s="156"/>
      <c r="Y369" s="156"/>
      <c r="Z369" s="156"/>
      <c r="AA369" s="149"/>
      <c r="AB369" s="39"/>
      <c r="AC369" s="157"/>
      <c r="AD369" s="157"/>
      <c r="AE369" s="468" t="s">
        <v>581</v>
      </c>
      <c r="AF369" s="1"/>
    </row>
    <row r="370" spans="1:32" ht="20.25" customHeight="1">
      <c r="A370" s="576"/>
      <c r="B370" s="418"/>
      <c r="C370" s="422"/>
      <c r="D370" s="422"/>
      <c r="E370" s="422"/>
      <c r="F370" s="422"/>
      <c r="G370" s="422"/>
      <c r="H370" s="422"/>
      <c r="I370" s="422"/>
      <c r="J370" s="422"/>
      <c r="K370" s="422"/>
      <c r="L370" s="431"/>
      <c r="M370" s="431"/>
      <c r="N370" s="422"/>
      <c r="O370" s="422"/>
      <c r="P370" s="449"/>
      <c r="Q370" s="128"/>
      <c r="R370" s="358"/>
      <c r="S370" s="99"/>
      <c r="T370" s="99"/>
      <c r="U370" s="99"/>
      <c r="V370" s="228"/>
      <c r="W370" s="99"/>
      <c r="X370" s="97"/>
      <c r="Y370" s="97"/>
      <c r="Z370" s="97"/>
      <c r="AA370" s="97"/>
      <c r="AB370" s="99"/>
      <c r="AC370" s="99"/>
      <c r="AD370" s="99"/>
      <c r="AE370" s="469"/>
      <c r="AF370" s="1"/>
    </row>
    <row r="371" spans="1:32" ht="20.25" customHeight="1">
      <c r="A371" s="576"/>
      <c r="B371" s="418"/>
      <c r="C371" s="422"/>
      <c r="D371" s="422"/>
      <c r="E371" s="422"/>
      <c r="F371" s="422"/>
      <c r="G371" s="422"/>
      <c r="H371" s="422"/>
      <c r="I371" s="422"/>
      <c r="J371" s="422"/>
      <c r="K371" s="422"/>
      <c r="L371" s="431"/>
      <c r="M371" s="431"/>
      <c r="N371" s="422"/>
      <c r="O371" s="422"/>
      <c r="P371" s="449"/>
      <c r="Q371" s="128"/>
      <c r="R371" s="358"/>
      <c r="S371" s="99"/>
      <c r="T371" s="99"/>
      <c r="U371" s="99"/>
      <c r="V371" s="228"/>
      <c r="W371" s="99"/>
      <c r="X371" s="97"/>
      <c r="Y371" s="97"/>
      <c r="Z371" s="97"/>
      <c r="AA371" s="97"/>
      <c r="AB371" s="99"/>
      <c r="AC371" s="99"/>
      <c r="AD371" s="99"/>
      <c r="AE371" s="469"/>
      <c r="AF371" s="1"/>
    </row>
    <row r="372" spans="1:32" ht="20.25" customHeight="1">
      <c r="A372" s="576"/>
      <c r="B372" s="418"/>
      <c r="C372" s="422"/>
      <c r="D372" s="422"/>
      <c r="E372" s="422"/>
      <c r="F372" s="422"/>
      <c r="G372" s="422"/>
      <c r="H372" s="422"/>
      <c r="I372" s="422"/>
      <c r="J372" s="422"/>
      <c r="K372" s="422"/>
      <c r="L372" s="431"/>
      <c r="M372" s="431"/>
      <c r="N372" s="422"/>
      <c r="O372" s="422"/>
      <c r="P372" s="449"/>
      <c r="Q372" s="128"/>
      <c r="R372" s="358"/>
      <c r="S372" s="99"/>
      <c r="T372" s="99"/>
      <c r="U372" s="99"/>
      <c r="V372" s="228"/>
      <c r="W372" s="99"/>
      <c r="X372" s="97"/>
      <c r="Y372" s="97"/>
      <c r="Z372" s="97"/>
      <c r="AA372" s="97"/>
      <c r="AB372" s="99"/>
      <c r="AC372" s="99"/>
      <c r="AD372" s="99"/>
      <c r="AE372" s="469"/>
      <c r="AF372" s="1"/>
    </row>
    <row r="373" spans="1:32" ht="20.25" customHeight="1">
      <c r="A373" s="576"/>
      <c r="B373" s="419"/>
      <c r="C373" s="423"/>
      <c r="D373" s="423"/>
      <c r="E373" s="423"/>
      <c r="F373" s="423"/>
      <c r="G373" s="423"/>
      <c r="H373" s="423"/>
      <c r="I373" s="423"/>
      <c r="J373" s="423"/>
      <c r="K373" s="423"/>
      <c r="L373" s="447"/>
      <c r="M373" s="447"/>
      <c r="N373" s="423"/>
      <c r="O373" s="423"/>
      <c r="P373" s="450"/>
      <c r="Q373" s="141"/>
      <c r="R373" s="365"/>
      <c r="S373" s="103"/>
      <c r="T373" s="103"/>
      <c r="U373" s="103"/>
      <c r="V373" s="229"/>
      <c r="W373" s="103"/>
      <c r="X373" s="46"/>
      <c r="Y373" s="46"/>
      <c r="Z373" s="46"/>
      <c r="AA373" s="46"/>
      <c r="AB373" s="103"/>
      <c r="AC373" s="103"/>
      <c r="AD373" s="103"/>
      <c r="AE373" s="470"/>
      <c r="AF373" s="1"/>
    </row>
    <row r="374" spans="1:32" ht="20.25" customHeight="1">
      <c r="A374" s="576"/>
      <c r="B374" s="417" t="s">
        <v>80</v>
      </c>
      <c r="C374" s="427" t="s">
        <v>81</v>
      </c>
      <c r="D374" s="427" t="s">
        <v>116</v>
      </c>
      <c r="E374" s="427" t="s">
        <v>117</v>
      </c>
      <c r="F374" s="452" t="s">
        <v>84</v>
      </c>
      <c r="G374" s="427" t="s">
        <v>267</v>
      </c>
      <c r="H374" s="427" t="s">
        <v>131</v>
      </c>
      <c r="I374" s="427" t="s">
        <v>582</v>
      </c>
      <c r="J374" s="427" t="s">
        <v>514</v>
      </c>
      <c r="K374" s="427" t="s">
        <v>583</v>
      </c>
      <c r="L374" s="455">
        <v>1</v>
      </c>
      <c r="M374" s="455">
        <v>1</v>
      </c>
      <c r="N374" s="427" t="s">
        <v>516</v>
      </c>
      <c r="O374" s="427" t="s">
        <v>517</v>
      </c>
      <c r="P374" s="456" t="s">
        <v>578</v>
      </c>
      <c r="Q374" s="142"/>
      <c r="R374" s="357"/>
      <c r="S374" s="230"/>
      <c r="T374" s="230"/>
      <c r="U374" s="230"/>
      <c r="V374" s="231"/>
      <c r="W374" s="230"/>
      <c r="X374" s="92"/>
      <c r="Y374" s="92"/>
      <c r="Z374" s="92"/>
      <c r="AA374" s="92"/>
      <c r="AB374" s="230"/>
      <c r="AC374" s="230"/>
      <c r="AD374" s="230"/>
      <c r="AE374" s="437"/>
      <c r="AF374" s="1"/>
    </row>
    <row r="375" spans="1:32" ht="20.25" customHeight="1">
      <c r="A375" s="576"/>
      <c r="B375" s="418"/>
      <c r="C375" s="422"/>
      <c r="D375" s="422"/>
      <c r="E375" s="422"/>
      <c r="F375" s="422"/>
      <c r="G375" s="422"/>
      <c r="H375" s="422"/>
      <c r="I375" s="422"/>
      <c r="J375" s="422"/>
      <c r="K375" s="422"/>
      <c r="L375" s="431"/>
      <c r="M375" s="431"/>
      <c r="N375" s="422"/>
      <c r="O375" s="422"/>
      <c r="P375" s="449"/>
      <c r="Q375" s="128"/>
      <c r="R375" s="358"/>
      <c r="S375" s="99"/>
      <c r="T375" s="99"/>
      <c r="U375" s="99"/>
      <c r="V375" s="228"/>
      <c r="W375" s="99"/>
      <c r="X375" s="97"/>
      <c r="Y375" s="97"/>
      <c r="Z375" s="97"/>
      <c r="AA375" s="97"/>
      <c r="AB375" s="99"/>
      <c r="AC375" s="99"/>
      <c r="AD375" s="99"/>
      <c r="AE375" s="438"/>
      <c r="AF375" s="1"/>
    </row>
    <row r="376" spans="1:32" ht="20.25" customHeight="1">
      <c r="A376" s="576"/>
      <c r="B376" s="418"/>
      <c r="C376" s="422"/>
      <c r="D376" s="422"/>
      <c r="E376" s="422"/>
      <c r="F376" s="422"/>
      <c r="G376" s="422"/>
      <c r="H376" s="422"/>
      <c r="I376" s="422"/>
      <c r="J376" s="422"/>
      <c r="K376" s="422"/>
      <c r="L376" s="431"/>
      <c r="M376" s="431"/>
      <c r="N376" s="422"/>
      <c r="O376" s="422"/>
      <c r="P376" s="449"/>
      <c r="Q376" s="128"/>
      <c r="R376" s="358"/>
      <c r="S376" s="99"/>
      <c r="T376" s="99"/>
      <c r="U376" s="99"/>
      <c r="V376" s="228"/>
      <c r="W376" s="99"/>
      <c r="X376" s="97"/>
      <c r="Y376" s="97"/>
      <c r="Z376" s="97"/>
      <c r="AA376" s="97"/>
      <c r="AB376" s="99"/>
      <c r="AC376" s="99"/>
      <c r="AD376" s="99"/>
      <c r="AE376" s="438"/>
      <c r="AF376" s="1"/>
    </row>
    <row r="377" spans="1:32" ht="20.25" customHeight="1">
      <c r="A377" s="576"/>
      <c r="B377" s="418"/>
      <c r="C377" s="422"/>
      <c r="D377" s="422"/>
      <c r="E377" s="422"/>
      <c r="F377" s="422"/>
      <c r="G377" s="422"/>
      <c r="H377" s="422"/>
      <c r="I377" s="422"/>
      <c r="J377" s="422"/>
      <c r="K377" s="422"/>
      <c r="L377" s="431"/>
      <c r="M377" s="431"/>
      <c r="N377" s="422"/>
      <c r="O377" s="422"/>
      <c r="P377" s="449"/>
      <c r="Q377" s="128"/>
      <c r="R377" s="358"/>
      <c r="S377" s="99"/>
      <c r="T377" s="99"/>
      <c r="U377" s="99"/>
      <c r="V377" s="228"/>
      <c r="W377" s="99"/>
      <c r="X377" s="97"/>
      <c r="Y377" s="97"/>
      <c r="Z377" s="97"/>
      <c r="AA377" s="97"/>
      <c r="AB377" s="99"/>
      <c r="AC377" s="99"/>
      <c r="AD377" s="99"/>
      <c r="AE377" s="438"/>
      <c r="AF377" s="1"/>
    </row>
    <row r="378" spans="1:32" ht="20.25" customHeight="1">
      <c r="A378" s="576"/>
      <c r="B378" s="420"/>
      <c r="C378" s="425"/>
      <c r="D378" s="425"/>
      <c r="E378" s="425"/>
      <c r="F378" s="425"/>
      <c r="G378" s="425"/>
      <c r="H378" s="425"/>
      <c r="I378" s="425"/>
      <c r="J378" s="425"/>
      <c r="K378" s="425"/>
      <c r="L378" s="432"/>
      <c r="M378" s="432"/>
      <c r="N378" s="425"/>
      <c r="O378" s="425"/>
      <c r="P378" s="458"/>
      <c r="Q378" s="134"/>
      <c r="R378" s="360"/>
      <c r="S378" s="114"/>
      <c r="T378" s="114"/>
      <c r="U378" s="114"/>
      <c r="V378" s="30"/>
      <c r="W378" s="31"/>
      <c r="X378" s="115"/>
      <c r="Y378" s="115"/>
      <c r="Z378" s="115"/>
      <c r="AA378" s="138"/>
      <c r="AB378" s="31"/>
      <c r="AC378" s="139"/>
      <c r="AD378" s="139"/>
      <c r="AE378" s="439"/>
      <c r="AF378" s="1"/>
    </row>
    <row r="379" spans="1:32" ht="17.25" customHeight="1">
      <c r="A379" s="576"/>
      <c r="B379" s="466" t="s">
        <v>80</v>
      </c>
      <c r="C379" s="445" t="s">
        <v>81</v>
      </c>
      <c r="D379" s="445" t="s">
        <v>116</v>
      </c>
      <c r="E379" s="445" t="s">
        <v>216</v>
      </c>
      <c r="F379" s="453" t="s">
        <v>84</v>
      </c>
      <c r="G379" s="445" t="s">
        <v>118</v>
      </c>
      <c r="H379" s="445" t="s">
        <v>52</v>
      </c>
      <c r="I379" s="445" t="s">
        <v>584</v>
      </c>
      <c r="J379" s="445" t="s">
        <v>585</v>
      </c>
      <c r="K379" s="445" t="s">
        <v>586</v>
      </c>
      <c r="L379" s="446">
        <v>1</v>
      </c>
      <c r="M379" s="446">
        <v>1</v>
      </c>
      <c r="N379" s="445" t="s">
        <v>491</v>
      </c>
      <c r="O379" s="445" t="s">
        <v>587</v>
      </c>
      <c r="P379" s="454" t="s">
        <v>578</v>
      </c>
      <c r="Q379" s="140"/>
      <c r="R379" s="364"/>
      <c r="S379" s="73"/>
      <c r="T379" s="73"/>
      <c r="U379" s="73"/>
      <c r="V379" s="38"/>
      <c r="W379" s="39"/>
      <c r="X379" s="156"/>
      <c r="Y379" s="156"/>
      <c r="Z379" s="156"/>
      <c r="AA379" s="149"/>
      <c r="AB379" s="39"/>
      <c r="AC379" s="157"/>
      <c r="AD379" s="157"/>
      <c r="AE379" s="440"/>
      <c r="AF379" s="1"/>
    </row>
    <row r="380" spans="1:32" ht="17.25" customHeight="1">
      <c r="A380" s="576"/>
      <c r="B380" s="418"/>
      <c r="C380" s="422"/>
      <c r="D380" s="422"/>
      <c r="E380" s="422"/>
      <c r="F380" s="422"/>
      <c r="G380" s="422"/>
      <c r="H380" s="422"/>
      <c r="I380" s="422"/>
      <c r="J380" s="422"/>
      <c r="K380" s="422"/>
      <c r="L380" s="431"/>
      <c r="M380" s="431"/>
      <c r="N380" s="422"/>
      <c r="O380" s="422"/>
      <c r="P380" s="449"/>
      <c r="Q380" s="128"/>
      <c r="R380" s="358"/>
      <c r="S380" s="42"/>
      <c r="T380" s="42"/>
      <c r="U380" s="42"/>
      <c r="V380" s="25"/>
      <c r="W380" s="26"/>
      <c r="X380" s="110"/>
      <c r="Y380" s="110"/>
      <c r="Z380" s="110"/>
      <c r="AA380" s="132"/>
      <c r="AB380" s="26"/>
      <c r="AC380" s="133"/>
      <c r="AD380" s="133"/>
      <c r="AE380" s="438"/>
      <c r="AF380" s="1"/>
    </row>
    <row r="381" spans="1:32" ht="17.25" customHeight="1">
      <c r="A381" s="576"/>
      <c r="B381" s="418"/>
      <c r="C381" s="422"/>
      <c r="D381" s="422"/>
      <c r="E381" s="422"/>
      <c r="F381" s="422"/>
      <c r="G381" s="422"/>
      <c r="H381" s="422"/>
      <c r="I381" s="422"/>
      <c r="J381" s="422"/>
      <c r="K381" s="422"/>
      <c r="L381" s="431"/>
      <c r="M381" s="431"/>
      <c r="N381" s="422"/>
      <c r="O381" s="422"/>
      <c r="P381" s="449"/>
      <c r="Q381" s="128"/>
      <c r="R381" s="358"/>
      <c r="S381" s="42"/>
      <c r="T381" s="42"/>
      <c r="U381" s="42"/>
      <c r="V381" s="25"/>
      <c r="W381" s="26"/>
      <c r="X381" s="110"/>
      <c r="Y381" s="110"/>
      <c r="Z381" s="110"/>
      <c r="AA381" s="132"/>
      <c r="AB381" s="26"/>
      <c r="AC381" s="133"/>
      <c r="AD381" s="133"/>
      <c r="AE381" s="438"/>
      <c r="AF381" s="1"/>
    </row>
    <row r="382" spans="1:32" ht="17.25" customHeight="1">
      <c r="A382" s="576"/>
      <c r="B382" s="418"/>
      <c r="C382" s="422"/>
      <c r="D382" s="422"/>
      <c r="E382" s="422"/>
      <c r="F382" s="422"/>
      <c r="G382" s="422"/>
      <c r="H382" s="422"/>
      <c r="I382" s="422"/>
      <c r="J382" s="422"/>
      <c r="K382" s="422"/>
      <c r="L382" s="431"/>
      <c r="M382" s="431"/>
      <c r="N382" s="422"/>
      <c r="O382" s="422"/>
      <c r="P382" s="449"/>
      <c r="Q382" s="128"/>
      <c r="R382" s="358"/>
      <c r="S382" s="42"/>
      <c r="T382" s="42"/>
      <c r="U382" s="42"/>
      <c r="V382" s="25"/>
      <c r="W382" s="26"/>
      <c r="X382" s="110"/>
      <c r="Y382" s="110"/>
      <c r="Z382" s="110"/>
      <c r="AA382" s="132"/>
      <c r="AB382" s="26"/>
      <c r="AC382" s="133"/>
      <c r="AD382" s="133"/>
      <c r="AE382" s="438"/>
      <c r="AF382" s="1"/>
    </row>
    <row r="383" spans="1:32" ht="17.25" customHeight="1">
      <c r="A383" s="576"/>
      <c r="B383" s="419"/>
      <c r="C383" s="423"/>
      <c r="D383" s="423"/>
      <c r="E383" s="423"/>
      <c r="F383" s="423"/>
      <c r="G383" s="423"/>
      <c r="H383" s="423"/>
      <c r="I383" s="423"/>
      <c r="J383" s="423"/>
      <c r="K383" s="423"/>
      <c r="L383" s="447"/>
      <c r="M383" s="447"/>
      <c r="N383" s="423"/>
      <c r="O383" s="423"/>
      <c r="P383" s="450"/>
      <c r="Q383" s="141"/>
      <c r="R383" s="365"/>
      <c r="S383" s="125"/>
      <c r="T383" s="125"/>
      <c r="U383" s="125"/>
      <c r="V383" s="44"/>
      <c r="W383" s="45"/>
      <c r="X383" s="119"/>
      <c r="Y383" s="119"/>
      <c r="Z383" s="119"/>
      <c r="AA383" s="154"/>
      <c r="AB383" s="45"/>
      <c r="AC383" s="155"/>
      <c r="AD383" s="155"/>
      <c r="AE383" s="441"/>
      <c r="AF383" s="1"/>
    </row>
    <row r="384" spans="1:32" ht="17.25" customHeight="1">
      <c r="A384" s="576"/>
      <c r="B384" s="417" t="s">
        <v>46</v>
      </c>
      <c r="C384" s="427" t="s">
        <v>47</v>
      </c>
      <c r="D384" s="427" t="s">
        <v>49</v>
      </c>
      <c r="E384" s="427" t="s">
        <v>98</v>
      </c>
      <c r="F384" s="452" t="s">
        <v>50</v>
      </c>
      <c r="G384" s="427" t="s">
        <v>51</v>
      </c>
      <c r="H384" s="427" t="s">
        <v>85</v>
      </c>
      <c r="I384" s="424" t="s">
        <v>588</v>
      </c>
      <c r="J384" s="427" t="s">
        <v>318</v>
      </c>
      <c r="K384" s="427" t="s">
        <v>524</v>
      </c>
      <c r="L384" s="455">
        <v>20</v>
      </c>
      <c r="M384" s="455">
        <v>20</v>
      </c>
      <c r="N384" s="427" t="s">
        <v>498</v>
      </c>
      <c r="O384" s="427" t="s">
        <v>321</v>
      </c>
      <c r="P384" s="456" t="s">
        <v>578</v>
      </c>
      <c r="Q384" s="142"/>
      <c r="R384" s="363"/>
      <c r="S384" s="17"/>
      <c r="T384" s="17"/>
      <c r="U384" s="17"/>
      <c r="V384" s="21"/>
      <c r="W384" s="22"/>
      <c r="X384" s="148"/>
      <c r="Y384" s="148"/>
      <c r="Z384" s="148"/>
      <c r="AA384" s="236"/>
      <c r="AB384" s="22"/>
      <c r="AC384" s="127"/>
      <c r="AD384" s="127"/>
      <c r="AE384" s="437"/>
      <c r="AF384" s="1"/>
    </row>
    <row r="385" spans="1:32" ht="17.25" customHeight="1">
      <c r="A385" s="576"/>
      <c r="B385" s="418"/>
      <c r="C385" s="422"/>
      <c r="D385" s="422"/>
      <c r="E385" s="422"/>
      <c r="F385" s="422"/>
      <c r="G385" s="422"/>
      <c r="H385" s="422"/>
      <c r="I385" s="422"/>
      <c r="J385" s="422"/>
      <c r="K385" s="422"/>
      <c r="L385" s="431"/>
      <c r="M385" s="431"/>
      <c r="N385" s="422"/>
      <c r="O385" s="422"/>
      <c r="P385" s="449"/>
      <c r="Q385" s="128"/>
      <c r="R385" s="358"/>
      <c r="S385" s="42"/>
      <c r="T385" s="42"/>
      <c r="U385" s="42"/>
      <c r="V385" s="25"/>
      <c r="W385" s="26"/>
      <c r="X385" s="110"/>
      <c r="Y385" s="110"/>
      <c r="Z385" s="110"/>
      <c r="AA385" s="132"/>
      <c r="AB385" s="26"/>
      <c r="AC385" s="133"/>
      <c r="AD385" s="133"/>
      <c r="AE385" s="438"/>
      <c r="AF385" s="1"/>
    </row>
    <row r="386" spans="1:32" ht="17.25" customHeight="1">
      <c r="A386" s="576"/>
      <c r="B386" s="418"/>
      <c r="C386" s="422"/>
      <c r="D386" s="422"/>
      <c r="E386" s="422"/>
      <c r="F386" s="422"/>
      <c r="G386" s="422"/>
      <c r="H386" s="422"/>
      <c r="I386" s="422"/>
      <c r="J386" s="422"/>
      <c r="K386" s="422"/>
      <c r="L386" s="431"/>
      <c r="M386" s="431"/>
      <c r="N386" s="422"/>
      <c r="O386" s="422"/>
      <c r="P386" s="449"/>
      <c r="Q386" s="128"/>
      <c r="R386" s="358"/>
      <c r="S386" s="42"/>
      <c r="T386" s="42"/>
      <c r="U386" s="42"/>
      <c r="V386" s="25"/>
      <c r="W386" s="26"/>
      <c r="X386" s="110"/>
      <c r="Y386" s="110"/>
      <c r="Z386" s="110"/>
      <c r="AA386" s="132"/>
      <c r="AB386" s="26"/>
      <c r="AC386" s="133"/>
      <c r="AD386" s="133"/>
      <c r="AE386" s="438"/>
      <c r="AF386" s="1"/>
    </row>
    <row r="387" spans="1:32" ht="17.25" customHeight="1">
      <c r="A387" s="576"/>
      <c r="B387" s="418"/>
      <c r="C387" s="422"/>
      <c r="D387" s="422"/>
      <c r="E387" s="422"/>
      <c r="F387" s="422"/>
      <c r="G387" s="422"/>
      <c r="H387" s="422"/>
      <c r="I387" s="422"/>
      <c r="J387" s="422"/>
      <c r="K387" s="422"/>
      <c r="L387" s="431"/>
      <c r="M387" s="431"/>
      <c r="N387" s="422"/>
      <c r="O387" s="422"/>
      <c r="P387" s="449"/>
      <c r="Q387" s="128"/>
      <c r="R387" s="358"/>
      <c r="S387" s="42"/>
      <c r="T387" s="42"/>
      <c r="U387" s="42"/>
      <c r="V387" s="25"/>
      <c r="W387" s="26"/>
      <c r="X387" s="110"/>
      <c r="Y387" s="110"/>
      <c r="Z387" s="110"/>
      <c r="AA387" s="132"/>
      <c r="AB387" s="26"/>
      <c r="AC387" s="133"/>
      <c r="AD387" s="133"/>
      <c r="AE387" s="438"/>
      <c r="AF387" s="1"/>
    </row>
    <row r="388" spans="1:32" ht="17.25" customHeight="1">
      <c r="A388" s="576"/>
      <c r="B388" s="419"/>
      <c r="C388" s="423"/>
      <c r="D388" s="423"/>
      <c r="E388" s="423"/>
      <c r="F388" s="423"/>
      <c r="G388" s="423"/>
      <c r="H388" s="423"/>
      <c r="I388" s="423"/>
      <c r="J388" s="423"/>
      <c r="K388" s="423"/>
      <c r="L388" s="447"/>
      <c r="M388" s="447"/>
      <c r="N388" s="423"/>
      <c r="O388" s="423"/>
      <c r="P388" s="450"/>
      <c r="Q388" s="141"/>
      <c r="R388" s="365"/>
      <c r="S388" s="125"/>
      <c r="T388" s="125"/>
      <c r="U388" s="125"/>
      <c r="V388" s="44"/>
      <c r="W388" s="45"/>
      <c r="X388" s="119"/>
      <c r="Y388" s="119"/>
      <c r="Z388" s="119"/>
      <c r="AA388" s="154"/>
      <c r="AB388" s="45"/>
      <c r="AC388" s="155"/>
      <c r="AD388" s="155"/>
      <c r="AE388" s="441"/>
      <c r="AF388" s="1"/>
    </row>
    <row r="389" spans="1:32" ht="24" customHeight="1">
      <c r="A389" s="571"/>
      <c r="B389" s="343"/>
      <c r="C389" s="343"/>
      <c r="D389" s="343"/>
      <c r="E389" s="343"/>
      <c r="F389" s="343"/>
      <c r="G389" s="343"/>
      <c r="H389" s="343"/>
      <c r="I389" s="343"/>
      <c r="J389" s="343"/>
      <c r="K389" s="343"/>
      <c r="L389" s="407"/>
      <c r="M389" s="407"/>
      <c r="N389" s="343"/>
      <c r="O389" s="343"/>
      <c r="P389" s="408"/>
      <c r="Q389" s="390" t="s">
        <v>589</v>
      </c>
      <c r="R389" s="397"/>
      <c r="S389" s="398"/>
      <c r="T389" s="398"/>
      <c r="U389" s="398"/>
      <c r="V389" s="398"/>
      <c r="W389" s="398"/>
      <c r="X389" s="398"/>
      <c r="Y389" s="398"/>
      <c r="Z389" s="401" t="s">
        <v>214</v>
      </c>
      <c r="AA389" s="232">
        <f>SUM(AA356:AA388)</f>
        <v>25.95016</v>
      </c>
      <c r="AB389" s="461"/>
      <c r="AC389" s="462"/>
      <c r="AD389" s="462"/>
      <c r="AE389" s="463"/>
      <c r="AF389" s="1"/>
    </row>
    <row r="390" spans="1:32" ht="22.5" customHeight="1">
      <c r="A390" s="574" t="s">
        <v>590</v>
      </c>
      <c r="B390" s="417" t="s">
        <v>80</v>
      </c>
      <c r="C390" s="427" t="s">
        <v>81</v>
      </c>
      <c r="D390" s="427" t="s">
        <v>116</v>
      </c>
      <c r="E390" s="427" t="s">
        <v>216</v>
      </c>
      <c r="F390" s="452" t="s">
        <v>84</v>
      </c>
      <c r="G390" s="427" t="s">
        <v>51</v>
      </c>
      <c r="H390" s="427" t="s">
        <v>52</v>
      </c>
      <c r="I390" s="424" t="s">
        <v>591</v>
      </c>
      <c r="J390" s="424" t="s">
        <v>509</v>
      </c>
      <c r="K390" s="424" t="s">
        <v>476</v>
      </c>
      <c r="L390" s="459">
        <v>2</v>
      </c>
      <c r="M390" s="459">
        <v>2</v>
      </c>
      <c r="N390" s="424" t="s">
        <v>477</v>
      </c>
      <c r="O390" s="424" t="s">
        <v>510</v>
      </c>
      <c r="P390" s="457" t="s">
        <v>592</v>
      </c>
      <c r="Q390" s="142" t="s">
        <v>59</v>
      </c>
      <c r="R390" s="363" t="s">
        <v>60</v>
      </c>
      <c r="S390" s="18"/>
      <c r="T390" s="19" t="s">
        <v>61</v>
      </c>
      <c r="U390" s="20" t="s">
        <v>62</v>
      </c>
      <c r="V390" s="233"/>
      <c r="W390" s="234"/>
      <c r="X390" s="206"/>
      <c r="Y390" s="206"/>
      <c r="Z390" s="206"/>
      <c r="AA390" s="236">
        <f>SUM(Z391:Z402)</f>
        <v>25.954640000000001</v>
      </c>
      <c r="AB390" s="22"/>
      <c r="AC390" s="127"/>
      <c r="AD390" s="127"/>
      <c r="AE390" s="464"/>
      <c r="AF390" s="1"/>
    </row>
    <row r="391" spans="1:32" ht="15.75" customHeight="1">
      <c r="A391" s="575"/>
      <c r="B391" s="418"/>
      <c r="C391" s="422"/>
      <c r="D391" s="422"/>
      <c r="E391" s="422"/>
      <c r="F391" s="422"/>
      <c r="G391" s="422"/>
      <c r="H391" s="422"/>
      <c r="I391" s="422"/>
      <c r="J391" s="422"/>
      <c r="K391" s="422"/>
      <c r="L391" s="431"/>
      <c r="M391" s="431"/>
      <c r="N391" s="422"/>
      <c r="O391" s="422"/>
      <c r="P391" s="449"/>
      <c r="Q391" s="128"/>
      <c r="R391" s="381" t="s">
        <v>63</v>
      </c>
      <c r="S391" s="192"/>
      <c r="T391" s="192"/>
      <c r="U391" s="192"/>
      <c r="V391" s="25">
        <v>3</v>
      </c>
      <c r="W391" s="185" t="s">
        <v>64</v>
      </c>
      <c r="X391" s="110">
        <v>1.496</v>
      </c>
      <c r="Y391" s="170">
        <f t="shared" ref="Y391:Y402" si="83">+V391*X391</f>
        <v>4.4879999999999995</v>
      </c>
      <c r="Z391" s="170">
        <f t="shared" ref="Z391:Z399" si="84">+Y391*1.12</f>
        <v>5.0265599999999999</v>
      </c>
      <c r="AA391" s="186"/>
      <c r="AB391" s="26" t="s">
        <v>65</v>
      </c>
      <c r="AC391" s="133"/>
      <c r="AD391" s="133"/>
      <c r="AE391" s="438"/>
      <c r="AF391" s="1"/>
    </row>
    <row r="392" spans="1:32" ht="15.75" customHeight="1">
      <c r="A392" s="575"/>
      <c r="B392" s="418"/>
      <c r="C392" s="422"/>
      <c r="D392" s="422"/>
      <c r="E392" s="422"/>
      <c r="F392" s="422"/>
      <c r="G392" s="422"/>
      <c r="H392" s="422"/>
      <c r="I392" s="422"/>
      <c r="J392" s="422"/>
      <c r="K392" s="422"/>
      <c r="L392" s="431"/>
      <c r="M392" s="431"/>
      <c r="N392" s="422"/>
      <c r="O392" s="422"/>
      <c r="P392" s="449"/>
      <c r="Q392" s="128"/>
      <c r="R392" s="381" t="s">
        <v>347</v>
      </c>
      <c r="S392" s="192"/>
      <c r="T392" s="192"/>
      <c r="U392" s="192"/>
      <c r="V392" s="25">
        <v>1</v>
      </c>
      <c r="W392" s="185" t="s">
        <v>64</v>
      </c>
      <c r="X392" s="110">
        <v>1.3740000000000001</v>
      </c>
      <c r="Y392" s="170">
        <f t="shared" si="83"/>
        <v>1.3740000000000001</v>
      </c>
      <c r="Z392" s="170">
        <f t="shared" si="84"/>
        <v>1.5388800000000002</v>
      </c>
      <c r="AA392" s="186"/>
      <c r="AB392" s="26" t="s">
        <v>65</v>
      </c>
      <c r="AC392" s="133"/>
      <c r="AD392" s="133"/>
      <c r="AE392" s="438"/>
      <c r="AF392" s="1"/>
    </row>
    <row r="393" spans="1:32" ht="15.75" customHeight="1">
      <c r="A393" s="575"/>
      <c r="B393" s="418"/>
      <c r="C393" s="422"/>
      <c r="D393" s="422"/>
      <c r="E393" s="422"/>
      <c r="F393" s="422"/>
      <c r="G393" s="422"/>
      <c r="H393" s="422"/>
      <c r="I393" s="422"/>
      <c r="J393" s="422"/>
      <c r="K393" s="422"/>
      <c r="L393" s="431"/>
      <c r="M393" s="431"/>
      <c r="N393" s="422"/>
      <c r="O393" s="422"/>
      <c r="P393" s="449"/>
      <c r="Q393" s="128"/>
      <c r="R393" s="381" t="s">
        <v>73</v>
      </c>
      <c r="S393" s="192"/>
      <c r="T393" s="192"/>
      <c r="U393" s="192"/>
      <c r="V393" s="25">
        <v>2</v>
      </c>
      <c r="W393" s="185" t="s">
        <v>64</v>
      </c>
      <c r="X393" s="110">
        <v>0.18</v>
      </c>
      <c r="Y393" s="170">
        <f t="shared" si="83"/>
        <v>0.36</v>
      </c>
      <c r="Z393" s="170">
        <f t="shared" si="84"/>
        <v>0.4032</v>
      </c>
      <c r="AA393" s="186"/>
      <c r="AB393" s="26" t="s">
        <v>65</v>
      </c>
      <c r="AC393" s="133" t="s">
        <v>65</v>
      </c>
      <c r="AD393" s="133"/>
      <c r="AE393" s="438"/>
      <c r="AF393" s="1"/>
    </row>
    <row r="394" spans="1:32" ht="15.75" customHeight="1">
      <c r="A394" s="575"/>
      <c r="B394" s="418"/>
      <c r="C394" s="422"/>
      <c r="D394" s="422"/>
      <c r="E394" s="422"/>
      <c r="F394" s="422"/>
      <c r="G394" s="422"/>
      <c r="H394" s="422"/>
      <c r="I394" s="422"/>
      <c r="J394" s="422"/>
      <c r="K394" s="422"/>
      <c r="L394" s="431"/>
      <c r="M394" s="431"/>
      <c r="N394" s="422"/>
      <c r="O394" s="422"/>
      <c r="P394" s="449"/>
      <c r="Q394" s="128"/>
      <c r="R394" s="381" t="s">
        <v>74</v>
      </c>
      <c r="S394" s="192"/>
      <c r="T394" s="192"/>
      <c r="U394" s="192"/>
      <c r="V394" s="25">
        <v>2</v>
      </c>
      <c r="W394" s="185" t="s">
        <v>64</v>
      </c>
      <c r="X394" s="110">
        <v>0.73</v>
      </c>
      <c r="Y394" s="170">
        <f t="shared" si="83"/>
        <v>1.46</v>
      </c>
      <c r="Z394" s="170">
        <f t="shared" si="84"/>
        <v>1.6352000000000002</v>
      </c>
      <c r="AA394" s="186"/>
      <c r="AB394" s="26" t="s">
        <v>65</v>
      </c>
      <c r="AC394" s="133"/>
      <c r="AD394" s="133"/>
      <c r="AE394" s="438"/>
      <c r="AF394" s="1"/>
    </row>
    <row r="395" spans="1:32" ht="15.75" customHeight="1">
      <c r="A395" s="575"/>
      <c r="B395" s="418"/>
      <c r="C395" s="422"/>
      <c r="D395" s="422"/>
      <c r="E395" s="422"/>
      <c r="F395" s="422"/>
      <c r="G395" s="422"/>
      <c r="H395" s="422"/>
      <c r="I395" s="422"/>
      <c r="J395" s="422"/>
      <c r="K395" s="422"/>
      <c r="L395" s="431"/>
      <c r="M395" s="431"/>
      <c r="N395" s="422"/>
      <c r="O395" s="422"/>
      <c r="P395" s="449"/>
      <c r="Q395" s="128"/>
      <c r="R395" s="381" t="s">
        <v>543</v>
      </c>
      <c r="S395" s="192"/>
      <c r="T395" s="192"/>
      <c r="U395" s="192"/>
      <c r="V395" s="25">
        <v>3</v>
      </c>
      <c r="W395" s="185" t="s">
        <v>76</v>
      </c>
      <c r="X395" s="110">
        <v>0.25</v>
      </c>
      <c r="Y395" s="170">
        <f t="shared" si="83"/>
        <v>0.75</v>
      </c>
      <c r="Z395" s="170">
        <f t="shared" si="84"/>
        <v>0.84000000000000008</v>
      </c>
      <c r="AA395" s="186"/>
      <c r="AB395" s="26" t="s">
        <v>65</v>
      </c>
      <c r="AC395" s="133" t="s">
        <v>65</v>
      </c>
      <c r="AD395" s="133"/>
      <c r="AE395" s="438"/>
      <c r="AF395" s="1"/>
    </row>
    <row r="396" spans="1:32" ht="15.75" customHeight="1">
      <c r="A396" s="575"/>
      <c r="B396" s="418"/>
      <c r="C396" s="422"/>
      <c r="D396" s="422"/>
      <c r="E396" s="422"/>
      <c r="F396" s="422"/>
      <c r="G396" s="422"/>
      <c r="H396" s="422"/>
      <c r="I396" s="422"/>
      <c r="J396" s="422"/>
      <c r="K396" s="422"/>
      <c r="L396" s="431"/>
      <c r="M396" s="431"/>
      <c r="N396" s="422"/>
      <c r="O396" s="422"/>
      <c r="P396" s="449"/>
      <c r="Q396" s="128"/>
      <c r="R396" s="381" t="s">
        <v>544</v>
      </c>
      <c r="S396" s="192"/>
      <c r="T396" s="192"/>
      <c r="U396" s="192"/>
      <c r="V396" s="25">
        <v>1</v>
      </c>
      <c r="W396" s="185" t="s">
        <v>76</v>
      </c>
      <c r="X396" s="110">
        <v>0.46</v>
      </c>
      <c r="Y396" s="170">
        <f t="shared" si="83"/>
        <v>0.46</v>
      </c>
      <c r="Z396" s="170">
        <f t="shared" si="84"/>
        <v>0.5152000000000001</v>
      </c>
      <c r="AA396" s="186"/>
      <c r="AB396" s="26" t="s">
        <v>65</v>
      </c>
      <c r="AC396" s="133"/>
      <c r="AD396" s="133"/>
      <c r="AE396" s="438"/>
      <c r="AF396" s="1"/>
    </row>
    <row r="397" spans="1:32" ht="15.75" customHeight="1">
      <c r="A397" s="575"/>
      <c r="B397" s="418"/>
      <c r="C397" s="422"/>
      <c r="D397" s="422"/>
      <c r="E397" s="422"/>
      <c r="F397" s="422"/>
      <c r="G397" s="422"/>
      <c r="H397" s="422"/>
      <c r="I397" s="422"/>
      <c r="J397" s="422"/>
      <c r="K397" s="422"/>
      <c r="L397" s="431"/>
      <c r="M397" s="431"/>
      <c r="N397" s="422"/>
      <c r="O397" s="422"/>
      <c r="P397" s="449"/>
      <c r="Q397" s="128"/>
      <c r="R397" s="381" t="s">
        <v>522</v>
      </c>
      <c r="S397" s="192"/>
      <c r="T397" s="192"/>
      <c r="U397" s="192"/>
      <c r="V397" s="25">
        <v>6</v>
      </c>
      <c r="W397" s="185" t="s">
        <v>64</v>
      </c>
      <c r="X397" s="110">
        <v>0.34</v>
      </c>
      <c r="Y397" s="170">
        <f t="shared" si="83"/>
        <v>2.04</v>
      </c>
      <c r="Z397" s="170">
        <f t="shared" si="84"/>
        <v>2.2848000000000002</v>
      </c>
      <c r="AA397" s="186"/>
      <c r="AB397" s="26" t="s">
        <v>65</v>
      </c>
      <c r="AC397" s="133" t="s">
        <v>65</v>
      </c>
      <c r="AD397" s="133"/>
      <c r="AE397" s="438"/>
      <c r="AF397" s="1"/>
    </row>
    <row r="398" spans="1:32" ht="15.75" customHeight="1">
      <c r="A398" s="575"/>
      <c r="B398" s="418"/>
      <c r="C398" s="422"/>
      <c r="D398" s="422"/>
      <c r="E398" s="422"/>
      <c r="F398" s="422"/>
      <c r="G398" s="422"/>
      <c r="H398" s="422"/>
      <c r="I398" s="422"/>
      <c r="J398" s="422"/>
      <c r="K398" s="422"/>
      <c r="L398" s="431"/>
      <c r="M398" s="431"/>
      <c r="N398" s="422"/>
      <c r="O398" s="422"/>
      <c r="P398" s="449"/>
      <c r="Q398" s="128"/>
      <c r="R398" s="381" t="s">
        <v>232</v>
      </c>
      <c r="S398" s="192"/>
      <c r="T398" s="192"/>
      <c r="U398" s="192"/>
      <c r="V398" s="25">
        <v>1</v>
      </c>
      <c r="W398" s="185" t="s">
        <v>64</v>
      </c>
      <c r="X398" s="110">
        <v>0.81</v>
      </c>
      <c r="Y398" s="170">
        <f t="shared" si="83"/>
        <v>0.81</v>
      </c>
      <c r="Z398" s="170">
        <f t="shared" si="84"/>
        <v>0.90720000000000012</v>
      </c>
      <c r="AA398" s="186"/>
      <c r="AB398" s="26"/>
      <c r="AC398" s="133" t="s">
        <v>65</v>
      </c>
      <c r="AD398" s="133"/>
      <c r="AE398" s="438"/>
      <c r="AF398" s="1"/>
    </row>
    <row r="399" spans="1:32" ht="15.75" customHeight="1">
      <c r="A399" s="575"/>
      <c r="B399" s="418"/>
      <c r="C399" s="422"/>
      <c r="D399" s="422"/>
      <c r="E399" s="422"/>
      <c r="F399" s="422"/>
      <c r="G399" s="422"/>
      <c r="H399" s="422"/>
      <c r="I399" s="422"/>
      <c r="J399" s="422"/>
      <c r="K399" s="422"/>
      <c r="L399" s="431"/>
      <c r="M399" s="431"/>
      <c r="N399" s="422"/>
      <c r="O399" s="422"/>
      <c r="P399" s="449"/>
      <c r="Q399" s="128"/>
      <c r="R399" s="381" t="s">
        <v>94</v>
      </c>
      <c r="S399" s="192"/>
      <c r="T399" s="192"/>
      <c r="U399" s="192"/>
      <c r="V399" s="25">
        <v>1</v>
      </c>
      <c r="W399" s="185" t="s">
        <v>76</v>
      </c>
      <c r="X399" s="110">
        <v>1.68</v>
      </c>
      <c r="Y399" s="170">
        <f t="shared" si="83"/>
        <v>1.68</v>
      </c>
      <c r="Z399" s="170">
        <f t="shared" si="84"/>
        <v>1.8816000000000002</v>
      </c>
      <c r="AA399" s="186"/>
      <c r="AB399" s="26"/>
      <c r="AC399" s="133" t="s">
        <v>65</v>
      </c>
      <c r="AD399" s="133"/>
      <c r="AE399" s="438"/>
      <c r="AF399" s="1"/>
    </row>
    <row r="400" spans="1:32" ht="15.75" customHeight="1">
      <c r="A400" s="575"/>
      <c r="B400" s="418"/>
      <c r="C400" s="422"/>
      <c r="D400" s="422"/>
      <c r="E400" s="422"/>
      <c r="F400" s="422"/>
      <c r="G400" s="422"/>
      <c r="H400" s="422"/>
      <c r="I400" s="422"/>
      <c r="J400" s="422"/>
      <c r="K400" s="422"/>
      <c r="L400" s="431"/>
      <c r="M400" s="431"/>
      <c r="N400" s="422"/>
      <c r="O400" s="422"/>
      <c r="P400" s="449"/>
      <c r="Q400" s="128"/>
      <c r="R400" s="381" t="s">
        <v>95</v>
      </c>
      <c r="S400" s="192"/>
      <c r="T400" s="192"/>
      <c r="U400" s="192"/>
      <c r="V400" s="25">
        <v>3</v>
      </c>
      <c r="W400" s="185" t="s">
        <v>64</v>
      </c>
      <c r="X400" s="110">
        <v>2.95</v>
      </c>
      <c r="Y400" s="170">
        <f t="shared" si="83"/>
        <v>8.8500000000000014</v>
      </c>
      <c r="Z400" s="170">
        <f>+Y400</f>
        <v>8.8500000000000014</v>
      </c>
      <c r="AA400" s="186"/>
      <c r="AB400" s="26" t="s">
        <v>65</v>
      </c>
      <c r="AC400" s="133" t="s">
        <v>65</v>
      </c>
      <c r="AD400" s="133"/>
      <c r="AE400" s="438"/>
      <c r="AF400" s="1"/>
    </row>
    <row r="401" spans="1:32" ht="15.75" customHeight="1">
      <c r="A401" s="575"/>
      <c r="B401" s="418"/>
      <c r="C401" s="422"/>
      <c r="D401" s="422"/>
      <c r="E401" s="422"/>
      <c r="F401" s="422"/>
      <c r="G401" s="422"/>
      <c r="H401" s="422"/>
      <c r="I401" s="422"/>
      <c r="J401" s="422"/>
      <c r="K401" s="422"/>
      <c r="L401" s="431"/>
      <c r="M401" s="431"/>
      <c r="N401" s="422"/>
      <c r="O401" s="422"/>
      <c r="P401" s="449"/>
      <c r="Q401" s="128"/>
      <c r="R401" s="381" t="s">
        <v>96</v>
      </c>
      <c r="S401" s="192"/>
      <c r="T401" s="192"/>
      <c r="U401" s="192"/>
      <c r="V401" s="25">
        <v>3</v>
      </c>
      <c r="W401" s="185" t="s">
        <v>64</v>
      </c>
      <c r="X401" s="110">
        <v>0.5</v>
      </c>
      <c r="Y401" s="170">
        <f t="shared" si="83"/>
        <v>1.5</v>
      </c>
      <c r="Z401" s="170">
        <f t="shared" ref="Z401:Z402" si="85">+Y401*1.12</f>
        <v>1.6800000000000002</v>
      </c>
      <c r="AA401" s="186"/>
      <c r="AB401" s="26" t="s">
        <v>65</v>
      </c>
      <c r="AC401" s="133" t="s">
        <v>65</v>
      </c>
      <c r="AD401" s="133"/>
      <c r="AE401" s="438"/>
      <c r="AF401" s="1"/>
    </row>
    <row r="402" spans="1:32" ht="15.75" customHeight="1">
      <c r="A402" s="575"/>
      <c r="B402" s="420"/>
      <c r="C402" s="425"/>
      <c r="D402" s="425"/>
      <c r="E402" s="425"/>
      <c r="F402" s="425"/>
      <c r="G402" s="425"/>
      <c r="H402" s="425"/>
      <c r="I402" s="425"/>
      <c r="J402" s="425"/>
      <c r="K402" s="425"/>
      <c r="L402" s="432"/>
      <c r="M402" s="432"/>
      <c r="N402" s="425"/>
      <c r="O402" s="425"/>
      <c r="P402" s="458"/>
      <c r="Q402" s="134"/>
      <c r="R402" s="382" t="s">
        <v>274</v>
      </c>
      <c r="S402" s="188"/>
      <c r="T402" s="188"/>
      <c r="U402" s="188"/>
      <c r="V402" s="30">
        <v>1</v>
      </c>
      <c r="W402" s="189" t="s">
        <v>64</v>
      </c>
      <c r="X402" s="115">
        <v>0.35</v>
      </c>
      <c r="Y402" s="175">
        <f t="shared" si="83"/>
        <v>0.35</v>
      </c>
      <c r="Z402" s="175">
        <f t="shared" si="85"/>
        <v>0.39200000000000002</v>
      </c>
      <c r="AA402" s="190"/>
      <c r="AB402" s="31" t="s">
        <v>65</v>
      </c>
      <c r="AC402" s="139"/>
      <c r="AD402" s="139"/>
      <c r="AE402" s="439"/>
      <c r="AF402" s="1"/>
    </row>
    <row r="403" spans="1:32" ht="15.75" customHeight="1">
      <c r="A403" s="575"/>
      <c r="B403" s="426" t="s">
        <v>80</v>
      </c>
      <c r="C403" s="421" t="s">
        <v>81</v>
      </c>
      <c r="D403" s="421" t="s">
        <v>116</v>
      </c>
      <c r="E403" s="421" t="s">
        <v>117</v>
      </c>
      <c r="F403" s="451" t="s">
        <v>84</v>
      </c>
      <c r="G403" s="445" t="s">
        <v>267</v>
      </c>
      <c r="H403" s="445" t="s">
        <v>131</v>
      </c>
      <c r="I403" s="421" t="s">
        <v>593</v>
      </c>
      <c r="J403" s="421" t="s">
        <v>514</v>
      </c>
      <c r="K403" s="421" t="s">
        <v>515</v>
      </c>
      <c r="L403" s="467">
        <v>1</v>
      </c>
      <c r="M403" s="467">
        <v>1</v>
      </c>
      <c r="N403" s="421" t="s">
        <v>594</v>
      </c>
      <c r="O403" s="421" t="s">
        <v>517</v>
      </c>
      <c r="P403" s="448" t="s">
        <v>592</v>
      </c>
      <c r="Q403" s="140"/>
      <c r="R403" s="366"/>
      <c r="S403" s="56"/>
      <c r="T403" s="56"/>
      <c r="U403" s="56"/>
      <c r="V403" s="57"/>
      <c r="W403" s="56"/>
      <c r="X403" s="58"/>
      <c r="Y403" s="58"/>
      <c r="Z403" s="58"/>
      <c r="AA403" s="58"/>
      <c r="AB403" s="56"/>
      <c r="AC403" s="56"/>
      <c r="AD403" s="157"/>
      <c r="AE403" s="440"/>
      <c r="AF403" s="1"/>
    </row>
    <row r="404" spans="1:32" ht="15.75" customHeight="1">
      <c r="A404" s="575"/>
      <c r="B404" s="418"/>
      <c r="C404" s="422"/>
      <c r="D404" s="422"/>
      <c r="E404" s="422"/>
      <c r="F404" s="422"/>
      <c r="G404" s="422"/>
      <c r="H404" s="422"/>
      <c r="I404" s="422"/>
      <c r="J404" s="422"/>
      <c r="K404" s="422"/>
      <c r="L404" s="431"/>
      <c r="M404" s="431"/>
      <c r="N404" s="422"/>
      <c r="O404" s="422"/>
      <c r="P404" s="449"/>
      <c r="Q404" s="128"/>
      <c r="R404" s="367"/>
      <c r="S404" s="55"/>
      <c r="T404" s="55"/>
      <c r="U404" s="55"/>
      <c r="V404" s="59"/>
      <c r="W404" s="55"/>
      <c r="X404" s="60"/>
      <c r="Y404" s="60"/>
      <c r="Z404" s="60"/>
      <c r="AA404" s="60"/>
      <c r="AB404" s="55"/>
      <c r="AC404" s="55"/>
      <c r="AD404" s="133"/>
      <c r="AE404" s="438"/>
      <c r="AF404" s="1"/>
    </row>
    <row r="405" spans="1:32" ht="15.75" customHeight="1">
      <c r="A405" s="575"/>
      <c r="B405" s="418"/>
      <c r="C405" s="422"/>
      <c r="D405" s="422"/>
      <c r="E405" s="422"/>
      <c r="F405" s="422"/>
      <c r="G405" s="422"/>
      <c r="H405" s="422"/>
      <c r="I405" s="422"/>
      <c r="J405" s="422"/>
      <c r="K405" s="422"/>
      <c r="L405" s="431"/>
      <c r="M405" s="431"/>
      <c r="N405" s="422"/>
      <c r="O405" s="422"/>
      <c r="P405" s="449"/>
      <c r="Q405" s="128"/>
      <c r="R405" s="367"/>
      <c r="S405" s="55"/>
      <c r="T405" s="55"/>
      <c r="U405" s="55"/>
      <c r="V405" s="59"/>
      <c r="W405" s="55"/>
      <c r="X405" s="60"/>
      <c r="Y405" s="60"/>
      <c r="Z405" s="60"/>
      <c r="AA405" s="60"/>
      <c r="AB405" s="55"/>
      <c r="AC405" s="55"/>
      <c r="AD405" s="133"/>
      <c r="AE405" s="438"/>
      <c r="AF405" s="1"/>
    </row>
    <row r="406" spans="1:32" ht="15.75" customHeight="1">
      <c r="A406" s="575"/>
      <c r="B406" s="418"/>
      <c r="C406" s="422"/>
      <c r="D406" s="422"/>
      <c r="E406" s="422"/>
      <c r="F406" s="422"/>
      <c r="G406" s="422"/>
      <c r="H406" s="422"/>
      <c r="I406" s="422"/>
      <c r="J406" s="422"/>
      <c r="K406" s="422"/>
      <c r="L406" s="431"/>
      <c r="M406" s="431"/>
      <c r="N406" s="422"/>
      <c r="O406" s="422"/>
      <c r="P406" s="449"/>
      <c r="Q406" s="128"/>
      <c r="R406" s="367"/>
      <c r="S406" s="55"/>
      <c r="T406" s="55"/>
      <c r="U406" s="55"/>
      <c r="V406" s="59"/>
      <c r="W406" s="55"/>
      <c r="X406" s="60"/>
      <c r="Y406" s="60"/>
      <c r="Z406" s="60"/>
      <c r="AA406" s="60"/>
      <c r="AB406" s="55"/>
      <c r="AC406" s="55"/>
      <c r="AD406" s="133"/>
      <c r="AE406" s="438"/>
      <c r="AF406" s="1"/>
    </row>
    <row r="407" spans="1:32" ht="15.75" customHeight="1">
      <c r="A407" s="575"/>
      <c r="B407" s="419"/>
      <c r="C407" s="423"/>
      <c r="D407" s="423"/>
      <c r="E407" s="423"/>
      <c r="F407" s="423"/>
      <c r="G407" s="423"/>
      <c r="H407" s="423"/>
      <c r="I407" s="423"/>
      <c r="J407" s="423"/>
      <c r="K407" s="423"/>
      <c r="L407" s="447"/>
      <c r="M407" s="447"/>
      <c r="N407" s="423"/>
      <c r="O407" s="423"/>
      <c r="P407" s="450"/>
      <c r="Q407" s="141"/>
      <c r="R407" s="368"/>
      <c r="S407" s="61"/>
      <c r="T407" s="61"/>
      <c r="U407" s="61"/>
      <c r="V407" s="62"/>
      <c r="W407" s="61"/>
      <c r="X407" s="63"/>
      <c r="Y407" s="63"/>
      <c r="Z407" s="63"/>
      <c r="AA407" s="63"/>
      <c r="AB407" s="61"/>
      <c r="AC407" s="61"/>
      <c r="AD407" s="155"/>
      <c r="AE407" s="441"/>
      <c r="AF407" s="1"/>
    </row>
    <row r="408" spans="1:32" ht="15.75" customHeight="1">
      <c r="A408" s="575"/>
      <c r="B408" s="472" t="s">
        <v>80</v>
      </c>
      <c r="C408" s="424" t="s">
        <v>81</v>
      </c>
      <c r="D408" s="424" t="s">
        <v>116</v>
      </c>
      <c r="E408" s="424" t="s">
        <v>216</v>
      </c>
      <c r="F408" s="489" t="s">
        <v>84</v>
      </c>
      <c r="G408" s="427" t="s">
        <v>118</v>
      </c>
      <c r="H408" s="427" t="s">
        <v>52</v>
      </c>
      <c r="I408" s="424" t="s">
        <v>595</v>
      </c>
      <c r="J408" s="424" t="s">
        <v>297</v>
      </c>
      <c r="K408" s="424" t="s">
        <v>596</v>
      </c>
      <c r="L408" s="488">
        <v>1</v>
      </c>
      <c r="M408" s="488">
        <v>1</v>
      </c>
      <c r="N408" s="424" t="s">
        <v>491</v>
      </c>
      <c r="O408" s="424" t="s">
        <v>492</v>
      </c>
      <c r="P408" s="457" t="s">
        <v>592</v>
      </c>
      <c r="Q408" s="142"/>
      <c r="R408" s="369"/>
      <c r="S408" s="50"/>
      <c r="T408" s="50"/>
      <c r="U408" s="50"/>
      <c r="V408" s="49"/>
      <c r="W408" s="50"/>
      <c r="X408" s="51"/>
      <c r="Y408" s="51"/>
      <c r="Z408" s="51"/>
      <c r="AA408" s="51"/>
      <c r="AB408" s="50"/>
      <c r="AC408" s="50"/>
      <c r="AD408" s="127"/>
      <c r="AE408" s="437"/>
      <c r="AF408" s="1"/>
    </row>
    <row r="409" spans="1:32" ht="15.75" customHeight="1">
      <c r="A409" s="575"/>
      <c r="B409" s="418"/>
      <c r="C409" s="422"/>
      <c r="D409" s="422"/>
      <c r="E409" s="422"/>
      <c r="F409" s="422"/>
      <c r="G409" s="422"/>
      <c r="H409" s="422"/>
      <c r="I409" s="422"/>
      <c r="J409" s="422"/>
      <c r="K409" s="422"/>
      <c r="L409" s="431"/>
      <c r="M409" s="431"/>
      <c r="N409" s="422"/>
      <c r="O409" s="422"/>
      <c r="P409" s="449"/>
      <c r="Q409" s="128"/>
      <c r="R409" s="367"/>
      <c r="S409" s="55"/>
      <c r="T409" s="55"/>
      <c r="U409" s="55"/>
      <c r="V409" s="59"/>
      <c r="W409" s="55"/>
      <c r="X409" s="60"/>
      <c r="Y409" s="60"/>
      <c r="Z409" s="60"/>
      <c r="AA409" s="60"/>
      <c r="AB409" s="55"/>
      <c r="AC409" s="55"/>
      <c r="AD409" s="133"/>
      <c r="AE409" s="438"/>
      <c r="AF409" s="1"/>
    </row>
    <row r="410" spans="1:32" ht="15.75" customHeight="1">
      <c r="A410" s="575"/>
      <c r="B410" s="418"/>
      <c r="C410" s="422"/>
      <c r="D410" s="422"/>
      <c r="E410" s="422"/>
      <c r="F410" s="422"/>
      <c r="G410" s="422"/>
      <c r="H410" s="422"/>
      <c r="I410" s="422"/>
      <c r="J410" s="422"/>
      <c r="K410" s="422"/>
      <c r="L410" s="431"/>
      <c r="M410" s="431"/>
      <c r="N410" s="422"/>
      <c r="O410" s="422"/>
      <c r="P410" s="449"/>
      <c r="Q410" s="128"/>
      <c r="R410" s="367"/>
      <c r="S410" s="55"/>
      <c r="T410" s="55"/>
      <c r="U410" s="55"/>
      <c r="V410" s="59"/>
      <c r="W410" s="55"/>
      <c r="X410" s="60"/>
      <c r="Y410" s="60"/>
      <c r="Z410" s="60"/>
      <c r="AA410" s="60"/>
      <c r="AB410" s="55"/>
      <c r="AC410" s="55"/>
      <c r="AD410" s="133"/>
      <c r="AE410" s="438"/>
      <c r="AF410" s="1"/>
    </row>
    <row r="411" spans="1:32" ht="15.75" customHeight="1">
      <c r="A411" s="575"/>
      <c r="B411" s="418"/>
      <c r="C411" s="422"/>
      <c r="D411" s="422"/>
      <c r="E411" s="422"/>
      <c r="F411" s="422"/>
      <c r="G411" s="422"/>
      <c r="H411" s="422"/>
      <c r="I411" s="422"/>
      <c r="J411" s="422"/>
      <c r="K411" s="422"/>
      <c r="L411" s="431"/>
      <c r="M411" s="431"/>
      <c r="N411" s="422"/>
      <c r="O411" s="422"/>
      <c r="P411" s="449"/>
      <c r="Q411" s="128"/>
      <c r="R411" s="367"/>
      <c r="S411" s="96"/>
      <c r="T411" s="96"/>
      <c r="U411" s="96"/>
      <c r="V411" s="59"/>
      <c r="W411" s="96"/>
      <c r="X411" s="60"/>
      <c r="Y411" s="60"/>
      <c r="Z411" s="60"/>
      <c r="AA411" s="132"/>
      <c r="AB411" s="26"/>
      <c r="AC411" s="133"/>
      <c r="AD411" s="133"/>
      <c r="AE411" s="438"/>
      <c r="AF411" s="1"/>
    </row>
    <row r="412" spans="1:32" ht="15.75" customHeight="1">
      <c r="A412" s="575"/>
      <c r="B412" s="420"/>
      <c r="C412" s="425"/>
      <c r="D412" s="425"/>
      <c r="E412" s="425"/>
      <c r="F412" s="425"/>
      <c r="G412" s="425"/>
      <c r="H412" s="425"/>
      <c r="I412" s="425"/>
      <c r="J412" s="425"/>
      <c r="K412" s="425"/>
      <c r="L412" s="432"/>
      <c r="M412" s="432"/>
      <c r="N412" s="425"/>
      <c r="O412" s="425"/>
      <c r="P412" s="458"/>
      <c r="Q412" s="134"/>
      <c r="R412" s="359"/>
      <c r="S412" s="222"/>
      <c r="T412" s="222"/>
      <c r="U412" s="222"/>
      <c r="V412" s="65"/>
      <c r="W412" s="222"/>
      <c r="X412" s="66"/>
      <c r="Y412" s="66"/>
      <c r="Z412" s="66"/>
      <c r="AA412" s="138"/>
      <c r="AB412" s="31"/>
      <c r="AC412" s="139"/>
      <c r="AD412" s="139"/>
      <c r="AE412" s="439"/>
      <c r="AF412" s="1"/>
    </row>
    <row r="413" spans="1:32" ht="15.75" customHeight="1">
      <c r="A413" s="575"/>
      <c r="B413" s="426" t="s">
        <v>46</v>
      </c>
      <c r="C413" s="421" t="s">
        <v>47</v>
      </c>
      <c r="D413" s="421" t="s">
        <v>97</v>
      </c>
      <c r="E413" s="421" t="s">
        <v>597</v>
      </c>
      <c r="F413" s="451" t="s">
        <v>50</v>
      </c>
      <c r="G413" s="445" t="s">
        <v>51</v>
      </c>
      <c r="H413" s="445" t="s">
        <v>85</v>
      </c>
      <c r="I413" s="421" t="s">
        <v>598</v>
      </c>
      <c r="J413" s="421" t="s">
        <v>318</v>
      </c>
      <c r="K413" s="421" t="s">
        <v>524</v>
      </c>
      <c r="L413" s="467">
        <v>15</v>
      </c>
      <c r="M413" s="467">
        <v>15</v>
      </c>
      <c r="N413" s="421" t="s">
        <v>498</v>
      </c>
      <c r="O413" s="421" t="s">
        <v>321</v>
      </c>
      <c r="P413" s="448" t="s">
        <v>592</v>
      </c>
      <c r="Q413" s="140"/>
      <c r="R413" s="364"/>
      <c r="S413" s="73"/>
      <c r="T413" s="73"/>
      <c r="U413" s="73"/>
      <c r="V413" s="38"/>
      <c r="W413" s="39"/>
      <c r="X413" s="156"/>
      <c r="Y413" s="156"/>
      <c r="Z413" s="156"/>
      <c r="AA413" s="149"/>
      <c r="AB413" s="39"/>
      <c r="AC413" s="157"/>
      <c r="AD413" s="157"/>
      <c r="AE413" s="440"/>
      <c r="AF413" s="1"/>
    </row>
    <row r="414" spans="1:32" ht="15.75" customHeight="1">
      <c r="A414" s="575"/>
      <c r="B414" s="418"/>
      <c r="C414" s="422"/>
      <c r="D414" s="422"/>
      <c r="E414" s="422"/>
      <c r="F414" s="422"/>
      <c r="G414" s="422"/>
      <c r="H414" s="422"/>
      <c r="I414" s="422"/>
      <c r="J414" s="422"/>
      <c r="K414" s="422"/>
      <c r="L414" s="431"/>
      <c r="M414" s="431"/>
      <c r="N414" s="422"/>
      <c r="O414" s="422"/>
      <c r="P414" s="449"/>
      <c r="Q414" s="128"/>
      <c r="R414" s="358"/>
      <c r="S414" s="42"/>
      <c r="T414" s="42"/>
      <c r="U414" s="42"/>
      <c r="V414" s="25"/>
      <c r="W414" s="26"/>
      <c r="X414" s="110"/>
      <c r="Y414" s="110"/>
      <c r="Z414" s="110"/>
      <c r="AA414" s="132"/>
      <c r="AB414" s="26"/>
      <c r="AC414" s="133"/>
      <c r="AD414" s="133"/>
      <c r="AE414" s="438"/>
      <c r="AF414" s="1"/>
    </row>
    <row r="415" spans="1:32" ht="15.75" customHeight="1">
      <c r="A415" s="575"/>
      <c r="B415" s="418"/>
      <c r="C415" s="422"/>
      <c r="D415" s="422"/>
      <c r="E415" s="422"/>
      <c r="F415" s="422"/>
      <c r="G415" s="422"/>
      <c r="H415" s="422"/>
      <c r="I415" s="422"/>
      <c r="J415" s="422"/>
      <c r="K415" s="422"/>
      <c r="L415" s="431"/>
      <c r="M415" s="431"/>
      <c r="N415" s="422"/>
      <c r="O415" s="422"/>
      <c r="P415" s="449"/>
      <c r="Q415" s="128"/>
      <c r="R415" s="358"/>
      <c r="S415" s="42"/>
      <c r="T415" s="42"/>
      <c r="U415" s="42"/>
      <c r="V415" s="25"/>
      <c r="W415" s="26"/>
      <c r="X415" s="110"/>
      <c r="Y415" s="110"/>
      <c r="Z415" s="110"/>
      <c r="AA415" s="132"/>
      <c r="AB415" s="26"/>
      <c r="AC415" s="133"/>
      <c r="AD415" s="133"/>
      <c r="AE415" s="438"/>
      <c r="AF415" s="1"/>
    </row>
    <row r="416" spans="1:32" ht="15.75" customHeight="1">
      <c r="A416" s="575"/>
      <c r="B416" s="418"/>
      <c r="C416" s="422"/>
      <c r="D416" s="422"/>
      <c r="E416" s="422"/>
      <c r="F416" s="422"/>
      <c r="G416" s="422"/>
      <c r="H416" s="422"/>
      <c r="I416" s="422"/>
      <c r="J416" s="422"/>
      <c r="K416" s="422"/>
      <c r="L416" s="431"/>
      <c r="M416" s="431"/>
      <c r="N416" s="422"/>
      <c r="O416" s="422"/>
      <c r="P416" s="449"/>
      <c r="Q416" s="128"/>
      <c r="R416" s="358"/>
      <c r="S416" s="42"/>
      <c r="T416" s="42"/>
      <c r="U416" s="42"/>
      <c r="V416" s="25"/>
      <c r="W416" s="26"/>
      <c r="X416" s="110"/>
      <c r="Y416" s="110"/>
      <c r="Z416" s="110"/>
      <c r="AA416" s="132"/>
      <c r="AB416" s="26"/>
      <c r="AC416" s="133"/>
      <c r="AD416" s="133"/>
      <c r="AE416" s="438"/>
      <c r="AF416" s="1"/>
    </row>
    <row r="417" spans="1:32" ht="15.75" customHeight="1">
      <c r="A417" s="575"/>
      <c r="B417" s="419"/>
      <c r="C417" s="423"/>
      <c r="D417" s="423"/>
      <c r="E417" s="423"/>
      <c r="F417" s="423"/>
      <c r="G417" s="423"/>
      <c r="H417" s="423"/>
      <c r="I417" s="423"/>
      <c r="J417" s="423"/>
      <c r="K417" s="423"/>
      <c r="L417" s="447"/>
      <c r="M417" s="447"/>
      <c r="N417" s="423"/>
      <c r="O417" s="423"/>
      <c r="P417" s="450"/>
      <c r="Q417" s="141"/>
      <c r="R417" s="365"/>
      <c r="S417" s="125"/>
      <c r="T417" s="125"/>
      <c r="U417" s="125"/>
      <c r="V417" s="44"/>
      <c r="W417" s="45"/>
      <c r="X417" s="119"/>
      <c r="Y417" s="119"/>
      <c r="Z417" s="119"/>
      <c r="AA417" s="154"/>
      <c r="AB417" s="45"/>
      <c r="AC417" s="155"/>
      <c r="AD417" s="155"/>
      <c r="AE417" s="441"/>
      <c r="AF417" s="1"/>
    </row>
    <row r="418" spans="1:32" ht="15.75" customHeight="1">
      <c r="A418" s="575"/>
      <c r="B418" s="347" t="s">
        <v>46</v>
      </c>
      <c r="C418" s="348" t="s">
        <v>47</v>
      </c>
      <c r="D418" s="348" t="s">
        <v>48</v>
      </c>
      <c r="E418" s="348" t="s">
        <v>158</v>
      </c>
      <c r="F418" s="349" t="s">
        <v>50</v>
      </c>
      <c r="G418" s="348" t="s">
        <v>51</v>
      </c>
      <c r="H418" s="348" t="s">
        <v>52</v>
      </c>
      <c r="I418" s="348" t="s">
        <v>599</v>
      </c>
      <c r="J418" s="350" t="s">
        <v>193</v>
      </c>
      <c r="K418" s="350" t="s">
        <v>600</v>
      </c>
      <c r="L418" s="235">
        <v>1</v>
      </c>
      <c r="M418" s="235">
        <v>3</v>
      </c>
      <c r="N418" s="350" t="s">
        <v>601</v>
      </c>
      <c r="O418" s="350" t="s">
        <v>602</v>
      </c>
      <c r="P418" s="361" t="s">
        <v>592</v>
      </c>
      <c r="Q418" s="212"/>
      <c r="R418" s="349"/>
      <c r="S418" s="210"/>
      <c r="T418" s="210"/>
      <c r="U418" s="210"/>
      <c r="V418" s="211"/>
      <c r="W418" s="213"/>
      <c r="X418" s="214"/>
      <c r="Y418" s="214"/>
      <c r="Z418" s="214"/>
      <c r="AA418" s="215"/>
      <c r="AB418" s="213"/>
      <c r="AC418" s="216"/>
      <c r="AD418" s="216"/>
      <c r="AE418" s="217"/>
      <c r="AF418" s="1"/>
    </row>
    <row r="419" spans="1:32" ht="24" customHeight="1" thickBot="1">
      <c r="A419" s="571"/>
      <c r="B419" s="394"/>
      <c r="C419" s="394"/>
      <c r="D419" s="394"/>
      <c r="E419" s="394"/>
      <c r="F419" s="394"/>
      <c r="G419" s="394"/>
      <c r="H419" s="394"/>
      <c r="I419" s="394"/>
      <c r="J419" s="394"/>
      <c r="K419" s="394"/>
      <c r="L419" s="403"/>
      <c r="M419" s="403"/>
      <c r="N419" s="394"/>
      <c r="O419" s="394"/>
      <c r="P419" s="404"/>
      <c r="Q419" s="388" t="s">
        <v>603</v>
      </c>
      <c r="R419" s="405"/>
      <c r="S419" s="158"/>
      <c r="T419" s="158"/>
      <c r="U419" s="158"/>
      <c r="V419" s="158"/>
      <c r="W419" s="158"/>
      <c r="X419" s="158"/>
      <c r="Y419" s="158"/>
      <c r="Z419" s="406" t="s">
        <v>214</v>
      </c>
      <c r="AA419" s="218">
        <f>SUM(AA390:AA418)</f>
        <v>25.954640000000001</v>
      </c>
      <c r="AB419" s="460"/>
      <c r="AC419" s="443"/>
      <c r="AD419" s="443"/>
      <c r="AE419" s="444"/>
      <c r="AF419" s="1"/>
    </row>
    <row r="420" spans="1:32" ht="22.5" customHeight="1">
      <c r="A420" s="568" t="s">
        <v>604</v>
      </c>
      <c r="B420" s="417" t="s">
        <v>80</v>
      </c>
      <c r="C420" s="427" t="s">
        <v>81</v>
      </c>
      <c r="D420" s="428" t="s">
        <v>116</v>
      </c>
      <c r="E420" s="428" t="s">
        <v>216</v>
      </c>
      <c r="F420" s="429" t="s">
        <v>84</v>
      </c>
      <c r="G420" s="428" t="s">
        <v>51</v>
      </c>
      <c r="H420" s="428" t="s">
        <v>52</v>
      </c>
      <c r="I420" s="428" t="s">
        <v>605</v>
      </c>
      <c r="J420" s="428" t="s">
        <v>509</v>
      </c>
      <c r="K420" s="428" t="s">
        <v>476</v>
      </c>
      <c r="L420" s="430">
        <v>2</v>
      </c>
      <c r="M420" s="430">
        <v>2</v>
      </c>
      <c r="N420" s="436" t="s">
        <v>477</v>
      </c>
      <c r="O420" s="436" t="s">
        <v>606</v>
      </c>
      <c r="P420" s="478" t="s">
        <v>607</v>
      </c>
      <c r="Q420" s="142" t="s">
        <v>59</v>
      </c>
      <c r="R420" s="377" t="s">
        <v>60</v>
      </c>
      <c r="S420" s="18"/>
      <c r="T420" s="19" t="s">
        <v>61</v>
      </c>
      <c r="U420" s="20" t="s">
        <v>62</v>
      </c>
      <c r="V420" s="233"/>
      <c r="W420" s="234"/>
      <c r="X420" s="206"/>
      <c r="Y420" s="206"/>
      <c r="Z420" s="206"/>
      <c r="AA420" s="236">
        <v>25.96</v>
      </c>
      <c r="AB420" s="22"/>
      <c r="AC420" s="127"/>
      <c r="AD420" s="127"/>
      <c r="AE420" s="437"/>
      <c r="AF420" s="1"/>
    </row>
    <row r="421" spans="1:32" ht="15.75" customHeight="1">
      <c r="A421" s="569"/>
      <c r="B421" s="418"/>
      <c r="C421" s="422"/>
      <c r="D421" s="422"/>
      <c r="E421" s="422"/>
      <c r="F421" s="422"/>
      <c r="G421" s="422"/>
      <c r="H421" s="422"/>
      <c r="I421" s="422"/>
      <c r="J421" s="422"/>
      <c r="K421" s="422"/>
      <c r="L421" s="431"/>
      <c r="M421" s="431"/>
      <c r="N421" s="422"/>
      <c r="O421" s="422"/>
      <c r="P421" s="449"/>
      <c r="Q421" s="128"/>
      <c r="R421" s="381" t="s">
        <v>63</v>
      </c>
      <c r="S421" s="192"/>
      <c r="T421" s="192"/>
      <c r="U421" s="192"/>
      <c r="V421" s="25">
        <v>3</v>
      </c>
      <c r="W421" s="185" t="s">
        <v>64</v>
      </c>
      <c r="X421" s="110">
        <v>1.496</v>
      </c>
      <c r="Y421" s="170">
        <v>4.4880000000000004</v>
      </c>
      <c r="Z421" s="170">
        <v>5.0265599999999999</v>
      </c>
      <c r="AA421" s="132"/>
      <c r="AB421" s="26" t="s">
        <v>65</v>
      </c>
      <c r="AC421" s="133"/>
      <c r="AD421" s="133"/>
      <c r="AE421" s="438"/>
      <c r="AF421" s="1"/>
    </row>
    <row r="422" spans="1:32" ht="15.75" customHeight="1">
      <c r="A422" s="569"/>
      <c r="B422" s="418"/>
      <c r="C422" s="422"/>
      <c r="D422" s="422"/>
      <c r="E422" s="422"/>
      <c r="F422" s="422"/>
      <c r="G422" s="422"/>
      <c r="H422" s="422"/>
      <c r="I422" s="422"/>
      <c r="J422" s="422"/>
      <c r="K422" s="422"/>
      <c r="L422" s="431"/>
      <c r="M422" s="431"/>
      <c r="N422" s="422"/>
      <c r="O422" s="422"/>
      <c r="P422" s="449"/>
      <c r="Q422" s="128"/>
      <c r="R422" s="381" t="s">
        <v>347</v>
      </c>
      <c r="S422" s="192"/>
      <c r="T422" s="192"/>
      <c r="U422" s="192"/>
      <c r="V422" s="25">
        <v>1</v>
      </c>
      <c r="W422" s="185" t="s">
        <v>64</v>
      </c>
      <c r="X422" s="110">
        <v>1.3740000000000001</v>
      </c>
      <c r="Y422" s="170">
        <v>1.3740000000000001</v>
      </c>
      <c r="Z422" s="170">
        <v>1.53888</v>
      </c>
      <c r="AA422" s="132"/>
      <c r="AB422" s="26"/>
      <c r="AC422" s="133" t="s">
        <v>65</v>
      </c>
      <c r="AD422" s="133"/>
      <c r="AE422" s="438"/>
      <c r="AF422" s="1"/>
    </row>
    <row r="423" spans="1:32" ht="15.75" customHeight="1">
      <c r="A423" s="569"/>
      <c r="B423" s="418"/>
      <c r="C423" s="422"/>
      <c r="D423" s="422"/>
      <c r="E423" s="422"/>
      <c r="F423" s="422"/>
      <c r="G423" s="422"/>
      <c r="H423" s="422"/>
      <c r="I423" s="422"/>
      <c r="J423" s="422"/>
      <c r="K423" s="422"/>
      <c r="L423" s="431"/>
      <c r="M423" s="431"/>
      <c r="N423" s="422"/>
      <c r="O423" s="422"/>
      <c r="P423" s="449"/>
      <c r="Q423" s="128"/>
      <c r="R423" s="381" t="s">
        <v>73</v>
      </c>
      <c r="S423" s="192"/>
      <c r="T423" s="192"/>
      <c r="U423" s="192"/>
      <c r="V423" s="25">
        <v>2</v>
      </c>
      <c r="W423" s="185" t="s">
        <v>64</v>
      </c>
      <c r="X423" s="110">
        <v>0.18</v>
      </c>
      <c r="Y423" s="170">
        <v>0.36</v>
      </c>
      <c r="Z423" s="170">
        <v>0.4032</v>
      </c>
      <c r="AA423" s="132"/>
      <c r="AB423" s="26" t="s">
        <v>65</v>
      </c>
      <c r="AC423" s="133" t="s">
        <v>65</v>
      </c>
      <c r="AD423" s="133"/>
      <c r="AE423" s="438"/>
      <c r="AF423" s="1"/>
    </row>
    <row r="424" spans="1:32" ht="15.75" customHeight="1">
      <c r="A424" s="569"/>
      <c r="B424" s="418"/>
      <c r="C424" s="422"/>
      <c r="D424" s="422"/>
      <c r="E424" s="422"/>
      <c r="F424" s="422"/>
      <c r="G424" s="422"/>
      <c r="H424" s="422"/>
      <c r="I424" s="422"/>
      <c r="J424" s="422"/>
      <c r="K424" s="422"/>
      <c r="L424" s="431"/>
      <c r="M424" s="431"/>
      <c r="N424" s="422"/>
      <c r="O424" s="422"/>
      <c r="P424" s="449"/>
      <c r="Q424" s="128"/>
      <c r="R424" s="381" t="s">
        <v>74</v>
      </c>
      <c r="S424" s="192"/>
      <c r="T424" s="192"/>
      <c r="U424" s="192"/>
      <c r="V424" s="25">
        <v>2</v>
      </c>
      <c r="W424" s="185" t="s">
        <v>64</v>
      </c>
      <c r="X424" s="110">
        <v>0.73</v>
      </c>
      <c r="Y424" s="170">
        <v>1.46</v>
      </c>
      <c r="Z424" s="170">
        <v>1.6352</v>
      </c>
      <c r="AA424" s="132"/>
      <c r="AB424" s="26" t="s">
        <v>65</v>
      </c>
      <c r="AC424" s="133"/>
      <c r="AD424" s="133"/>
      <c r="AE424" s="438"/>
      <c r="AF424" s="1"/>
    </row>
    <row r="425" spans="1:32" ht="15.75" customHeight="1">
      <c r="A425" s="569"/>
      <c r="B425" s="418"/>
      <c r="C425" s="422"/>
      <c r="D425" s="422"/>
      <c r="E425" s="422"/>
      <c r="F425" s="422"/>
      <c r="G425" s="422"/>
      <c r="H425" s="422"/>
      <c r="I425" s="422"/>
      <c r="J425" s="422"/>
      <c r="K425" s="422"/>
      <c r="L425" s="431"/>
      <c r="M425" s="431"/>
      <c r="N425" s="422"/>
      <c r="O425" s="422"/>
      <c r="P425" s="449"/>
      <c r="Q425" s="128"/>
      <c r="R425" s="381" t="s">
        <v>543</v>
      </c>
      <c r="S425" s="192"/>
      <c r="T425" s="192"/>
      <c r="U425" s="192"/>
      <c r="V425" s="25">
        <v>3</v>
      </c>
      <c r="W425" s="185" t="s">
        <v>76</v>
      </c>
      <c r="X425" s="110">
        <v>0.25</v>
      </c>
      <c r="Y425" s="170">
        <v>0.75</v>
      </c>
      <c r="Z425" s="170">
        <v>0.84</v>
      </c>
      <c r="AA425" s="132"/>
      <c r="AB425" s="26" t="s">
        <v>65</v>
      </c>
      <c r="AC425" s="133" t="s">
        <v>65</v>
      </c>
      <c r="AD425" s="133"/>
      <c r="AE425" s="438"/>
      <c r="AF425" s="1"/>
    </row>
    <row r="426" spans="1:32" ht="15.75" customHeight="1">
      <c r="A426" s="569"/>
      <c r="B426" s="418"/>
      <c r="C426" s="422"/>
      <c r="D426" s="422"/>
      <c r="E426" s="422"/>
      <c r="F426" s="422"/>
      <c r="G426" s="422"/>
      <c r="H426" s="422"/>
      <c r="I426" s="422"/>
      <c r="J426" s="422"/>
      <c r="K426" s="422"/>
      <c r="L426" s="431"/>
      <c r="M426" s="431"/>
      <c r="N426" s="422"/>
      <c r="O426" s="422"/>
      <c r="P426" s="449"/>
      <c r="Q426" s="128"/>
      <c r="R426" s="381" t="s">
        <v>544</v>
      </c>
      <c r="S426" s="192"/>
      <c r="T426" s="192"/>
      <c r="U426" s="192"/>
      <c r="V426" s="25">
        <v>1</v>
      </c>
      <c r="W426" s="185" t="s">
        <v>76</v>
      </c>
      <c r="X426" s="110">
        <v>0.46</v>
      </c>
      <c r="Y426" s="170">
        <v>0.46</v>
      </c>
      <c r="Z426" s="170">
        <v>0.51519999999999999</v>
      </c>
      <c r="AA426" s="132"/>
      <c r="AB426" s="26" t="s">
        <v>65</v>
      </c>
      <c r="AC426" s="133"/>
      <c r="AD426" s="133"/>
      <c r="AE426" s="438"/>
      <c r="AF426" s="1"/>
    </row>
    <row r="427" spans="1:32" ht="15.75" customHeight="1">
      <c r="A427" s="569"/>
      <c r="B427" s="418"/>
      <c r="C427" s="422"/>
      <c r="D427" s="422"/>
      <c r="E427" s="422"/>
      <c r="F427" s="422"/>
      <c r="G427" s="422"/>
      <c r="H427" s="422"/>
      <c r="I427" s="422"/>
      <c r="J427" s="422"/>
      <c r="K427" s="422"/>
      <c r="L427" s="431"/>
      <c r="M427" s="431"/>
      <c r="N427" s="422"/>
      <c r="O427" s="422"/>
      <c r="P427" s="449"/>
      <c r="Q427" s="128"/>
      <c r="R427" s="381" t="s">
        <v>522</v>
      </c>
      <c r="S427" s="192"/>
      <c r="T427" s="192"/>
      <c r="U427" s="192"/>
      <c r="V427" s="25">
        <v>6</v>
      </c>
      <c r="W427" s="185" t="s">
        <v>64</v>
      </c>
      <c r="X427" s="110">
        <v>0.34</v>
      </c>
      <c r="Y427" s="170">
        <v>2.04</v>
      </c>
      <c r="Z427" s="170">
        <v>2.2848000000000002</v>
      </c>
      <c r="AA427" s="132"/>
      <c r="AB427" s="26" t="s">
        <v>65</v>
      </c>
      <c r="AC427" s="133" t="s">
        <v>65</v>
      </c>
      <c r="AD427" s="133"/>
      <c r="AE427" s="438"/>
      <c r="AF427" s="1"/>
    </row>
    <row r="428" spans="1:32" ht="15.75" customHeight="1">
      <c r="A428" s="570"/>
      <c r="B428" s="418"/>
      <c r="C428" s="422"/>
      <c r="D428" s="422"/>
      <c r="E428" s="422"/>
      <c r="F428" s="422"/>
      <c r="G428" s="422"/>
      <c r="H428" s="422"/>
      <c r="I428" s="422"/>
      <c r="J428" s="422"/>
      <c r="K428" s="422"/>
      <c r="L428" s="431"/>
      <c r="M428" s="431"/>
      <c r="N428" s="422"/>
      <c r="O428" s="422"/>
      <c r="P428" s="449"/>
      <c r="Q428" s="128"/>
      <c r="R428" s="381" t="s">
        <v>232</v>
      </c>
      <c r="S428" s="192"/>
      <c r="T428" s="192"/>
      <c r="U428" s="192"/>
      <c r="V428" s="25">
        <v>1</v>
      </c>
      <c r="W428" s="185" t="s">
        <v>64</v>
      </c>
      <c r="X428" s="110">
        <v>0.81</v>
      </c>
      <c r="Y428" s="170">
        <v>0.81</v>
      </c>
      <c r="Z428" s="170">
        <v>0.90720000000000001</v>
      </c>
      <c r="AA428" s="132"/>
      <c r="AB428" s="26" t="s">
        <v>65</v>
      </c>
      <c r="AC428" s="133"/>
      <c r="AD428" s="133"/>
      <c r="AE428" s="438"/>
      <c r="AF428" s="1"/>
    </row>
    <row r="429" spans="1:32" ht="15.75" customHeight="1">
      <c r="A429" s="569" t="s">
        <v>604</v>
      </c>
      <c r="B429" s="418"/>
      <c r="C429" s="422"/>
      <c r="D429" s="422"/>
      <c r="E429" s="422"/>
      <c r="F429" s="422"/>
      <c r="G429" s="422"/>
      <c r="H429" s="422"/>
      <c r="I429" s="422"/>
      <c r="J429" s="422"/>
      <c r="K429" s="422"/>
      <c r="L429" s="431"/>
      <c r="M429" s="431"/>
      <c r="N429" s="422"/>
      <c r="O429" s="422"/>
      <c r="P429" s="449"/>
      <c r="Q429" s="128"/>
      <c r="R429" s="381" t="s">
        <v>94</v>
      </c>
      <c r="S429" s="192"/>
      <c r="T429" s="192"/>
      <c r="U429" s="192"/>
      <c r="V429" s="25">
        <v>1</v>
      </c>
      <c r="W429" s="185" t="s">
        <v>76</v>
      </c>
      <c r="X429" s="110">
        <v>1.68</v>
      </c>
      <c r="Y429" s="170">
        <v>1.68</v>
      </c>
      <c r="Z429" s="170">
        <v>1.8815999999999999</v>
      </c>
      <c r="AA429" s="132"/>
      <c r="AB429" s="26" t="s">
        <v>65</v>
      </c>
      <c r="AC429" s="133"/>
      <c r="AD429" s="133"/>
      <c r="AE429" s="438"/>
      <c r="AF429" s="1"/>
    </row>
    <row r="430" spans="1:32" ht="15.75" customHeight="1">
      <c r="A430" s="569"/>
      <c r="B430" s="418"/>
      <c r="C430" s="422"/>
      <c r="D430" s="422"/>
      <c r="E430" s="422"/>
      <c r="F430" s="422"/>
      <c r="G430" s="422"/>
      <c r="H430" s="422"/>
      <c r="I430" s="422"/>
      <c r="J430" s="422"/>
      <c r="K430" s="422"/>
      <c r="L430" s="431"/>
      <c r="M430" s="431"/>
      <c r="N430" s="422"/>
      <c r="O430" s="422"/>
      <c r="P430" s="449"/>
      <c r="Q430" s="128"/>
      <c r="R430" s="381" t="s">
        <v>95</v>
      </c>
      <c r="S430" s="192"/>
      <c r="T430" s="192"/>
      <c r="U430" s="192"/>
      <c r="V430" s="25">
        <v>3</v>
      </c>
      <c r="W430" s="185" t="s">
        <v>64</v>
      </c>
      <c r="X430" s="110">
        <v>2.95</v>
      </c>
      <c r="Y430" s="170">
        <v>8.85</v>
      </c>
      <c r="Z430" s="170">
        <v>8.85</v>
      </c>
      <c r="AA430" s="132"/>
      <c r="AB430" s="26" t="s">
        <v>65</v>
      </c>
      <c r="AC430" s="133" t="s">
        <v>65</v>
      </c>
      <c r="AD430" s="133"/>
      <c r="AE430" s="438"/>
      <c r="AF430" s="1"/>
    </row>
    <row r="431" spans="1:32" ht="15.75" customHeight="1">
      <c r="A431" s="569"/>
      <c r="B431" s="418"/>
      <c r="C431" s="422"/>
      <c r="D431" s="422"/>
      <c r="E431" s="422"/>
      <c r="F431" s="422"/>
      <c r="G431" s="422"/>
      <c r="H431" s="422"/>
      <c r="I431" s="422"/>
      <c r="J431" s="422"/>
      <c r="K431" s="422"/>
      <c r="L431" s="431"/>
      <c r="M431" s="431"/>
      <c r="N431" s="422"/>
      <c r="O431" s="422"/>
      <c r="P431" s="449"/>
      <c r="Q431" s="128"/>
      <c r="R431" s="381" t="s">
        <v>96</v>
      </c>
      <c r="S431" s="192"/>
      <c r="T431" s="192"/>
      <c r="U431" s="192"/>
      <c r="V431" s="25">
        <v>3</v>
      </c>
      <c r="W431" s="185" t="s">
        <v>64</v>
      </c>
      <c r="X431" s="110">
        <v>0.5</v>
      </c>
      <c r="Y431" s="170">
        <v>1.5</v>
      </c>
      <c r="Z431" s="170">
        <v>1.68</v>
      </c>
      <c r="AA431" s="132"/>
      <c r="AB431" s="26" t="s">
        <v>65</v>
      </c>
      <c r="AC431" s="133" t="s">
        <v>65</v>
      </c>
      <c r="AD431" s="133"/>
      <c r="AE431" s="438"/>
      <c r="AF431" s="1"/>
    </row>
    <row r="432" spans="1:32" ht="15.75" customHeight="1">
      <c r="A432" s="569"/>
      <c r="B432" s="420"/>
      <c r="C432" s="425"/>
      <c r="D432" s="425"/>
      <c r="E432" s="425"/>
      <c r="F432" s="425"/>
      <c r="G432" s="425"/>
      <c r="H432" s="425"/>
      <c r="I432" s="425"/>
      <c r="J432" s="425"/>
      <c r="K432" s="425"/>
      <c r="L432" s="432"/>
      <c r="M432" s="432"/>
      <c r="N432" s="425"/>
      <c r="O432" s="425"/>
      <c r="P432" s="458"/>
      <c r="Q432" s="134"/>
      <c r="R432" s="382" t="s">
        <v>274</v>
      </c>
      <c r="S432" s="188"/>
      <c r="T432" s="188"/>
      <c r="U432" s="188"/>
      <c r="V432" s="30">
        <v>1</v>
      </c>
      <c r="W432" s="189" t="s">
        <v>64</v>
      </c>
      <c r="X432" s="115">
        <v>0.35</v>
      </c>
      <c r="Y432" s="175">
        <v>0.35</v>
      </c>
      <c r="Z432" s="175">
        <v>0.39200000000000002</v>
      </c>
      <c r="AA432" s="138"/>
      <c r="AB432" s="31" t="s">
        <v>65</v>
      </c>
      <c r="AC432" s="139"/>
      <c r="AD432" s="139"/>
      <c r="AE432" s="439"/>
      <c r="AF432" s="1"/>
    </row>
    <row r="433" spans="1:32" ht="15" customHeight="1">
      <c r="A433" s="569"/>
      <c r="B433" s="426" t="s">
        <v>80</v>
      </c>
      <c r="C433" s="421" t="s">
        <v>81</v>
      </c>
      <c r="D433" s="421" t="s">
        <v>116</v>
      </c>
      <c r="E433" s="421" t="s">
        <v>117</v>
      </c>
      <c r="F433" s="451" t="s">
        <v>84</v>
      </c>
      <c r="G433" s="445" t="s">
        <v>267</v>
      </c>
      <c r="H433" s="445" t="s">
        <v>131</v>
      </c>
      <c r="I433" s="445" t="s">
        <v>608</v>
      </c>
      <c r="J433" s="445" t="s">
        <v>514</v>
      </c>
      <c r="K433" s="445" t="s">
        <v>515</v>
      </c>
      <c r="L433" s="446">
        <v>1</v>
      </c>
      <c r="M433" s="446">
        <v>1</v>
      </c>
      <c r="N433" s="421" t="s">
        <v>594</v>
      </c>
      <c r="O433" s="445" t="s">
        <v>517</v>
      </c>
      <c r="P433" s="448" t="s">
        <v>607</v>
      </c>
      <c r="Q433" s="140"/>
      <c r="R433" s="366"/>
      <c r="S433" s="56"/>
      <c r="T433" s="56"/>
      <c r="U433" s="56"/>
      <c r="V433" s="57"/>
      <c r="W433" s="56"/>
      <c r="X433" s="58"/>
      <c r="Y433" s="58"/>
      <c r="Z433" s="58"/>
      <c r="AA433" s="58"/>
      <c r="AB433" s="56"/>
      <c r="AC433" s="56"/>
      <c r="AD433" s="157"/>
      <c r="AE433" s="440"/>
      <c r="AF433" s="1"/>
    </row>
    <row r="434" spans="1:32" ht="15.75" customHeight="1">
      <c r="A434" s="569"/>
      <c r="B434" s="418"/>
      <c r="C434" s="422"/>
      <c r="D434" s="422"/>
      <c r="E434" s="422"/>
      <c r="F434" s="422"/>
      <c r="G434" s="422"/>
      <c r="H434" s="422"/>
      <c r="I434" s="422"/>
      <c r="J434" s="422"/>
      <c r="K434" s="422"/>
      <c r="L434" s="431"/>
      <c r="M434" s="431"/>
      <c r="N434" s="422"/>
      <c r="O434" s="422"/>
      <c r="P434" s="449"/>
      <c r="Q434" s="128"/>
      <c r="R434" s="367"/>
      <c r="S434" s="55"/>
      <c r="T434" s="55"/>
      <c r="U434" s="55"/>
      <c r="V434" s="59"/>
      <c r="W434" s="55"/>
      <c r="X434" s="60"/>
      <c r="Y434" s="60"/>
      <c r="Z434" s="60"/>
      <c r="AA434" s="60"/>
      <c r="AB434" s="55"/>
      <c r="AC434" s="55"/>
      <c r="AD434" s="133"/>
      <c r="AE434" s="438"/>
      <c r="AF434" s="1"/>
    </row>
    <row r="435" spans="1:32" ht="15.75" customHeight="1">
      <c r="A435" s="569"/>
      <c r="B435" s="418"/>
      <c r="C435" s="422"/>
      <c r="D435" s="422"/>
      <c r="E435" s="422"/>
      <c r="F435" s="422"/>
      <c r="G435" s="422"/>
      <c r="H435" s="422"/>
      <c r="I435" s="422"/>
      <c r="J435" s="422"/>
      <c r="K435" s="422"/>
      <c r="L435" s="431"/>
      <c r="M435" s="431"/>
      <c r="N435" s="422"/>
      <c r="O435" s="422"/>
      <c r="P435" s="449"/>
      <c r="Q435" s="128"/>
      <c r="R435" s="367"/>
      <c r="S435" s="55"/>
      <c r="T435" s="55"/>
      <c r="U435" s="55"/>
      <c r="V435" s="59"/>
      <c r="W435" s="55"/>
      <c r="X435" s="60"/>
      <c r="Y435" s="60"/>
      <c r="Z435" s="60"/>
      <c r="AA435" s="60"/>
      <c r="AB435" s="55"/>
      <c r="AC435" s="55"/>
      <c r="AD435" s="133"/>
      <c r="AE435" s="438"/>
      <c r="AF435" s="1"/>
    </row>
    <row r="436" spans="1:32" ht="15.75" customHeight="1">
      <c r="A436" s="569"/>
      <c r="B436" s="418"/>
      <c r="C436" s="422"/>
      <c r="D436" s="422"/>
      <c r="E436" s="422"/>
      <c r="F436" s="422"/>
      <c r="G436" s="422"/>
      <c r="H436" s="422"/>
      <c r="I436" s="422"/>
      <c r="J436" s="422"/>
      <c r="K436" s="422"/>
      <c r="L436" s="431"/>
      <c r="M436" s="431"/>
      <c r="N436" s="422"/>
      <c r="O436" s="422"/>
      <c r="P436" s="449"/>
      <c r="Q436" s="128"/>
      <c r="R436" s="367"/>
      <c r="S436" s="55"/>
      <c r="T436" s="55"/>
      <c r="U436" s="55"/>
      <c r="V436" s="59"/>
      <c r="W436" s="55"/>
      <c r="X436" s="60"/>
      <c r="Y436" s="60"/>
      <c r="Z436" s="60"/>
      <c r="AA436" s="60"/>
      <c r="AB436" s="55"/>
      <c r="AC436" s="55"/>
      <c r="AD436" s="133"/>
      <c r="AE436" s="438"/>
      <c r="AF436" s="1"/>
    </row>
    <row r="437" spans="1:32" ht="15.75" customHeight="1">
      <c r="A437" s="569"/>
      <c r="B437" s="419"/>
      <c r="C437" s="423"/>
      <c r="D437" s="423"/>
      <c r="E437" s="423"/>
      <c r="F437" s="423"/>
      <c r="G437" s="423"/>
      <c r="H437" s="423"/>
      <c r="I437" s="423"/>
      <c r="J437" s="423"/>
      <c r="K437" s="423"/>
      <c r="L437" s="447"/>
      <c r="M437" s="447"/>
      <c r="N437" s="423"/>
      <c r="O437" s="423"/>
      <c r="P437" s="450"/>
      <c r="Q437" s="141"/>
      <c r="R437" s="368"/>
      <c r="S437" s="61"/>
      <c r="T437" s="61"/>
      <c r="U437" s="61"/>
      <c r="V437" s="62"/>
      <c r="W437" s="61"/>
      <c r="X437" s="63"/>
      <c r="Y437" s="63"/>
      <c r="Z437" s="63"/>
      <c r="AA437" s="63"/>
      <c r="AB437" s="61"/>
      <c r="AC437" s="61"/>
      <c r="AD437" s="155"/>
      <c r="AE437" s="441"/>
      <c r="AF437" s="1"/>
    </row>
    <row r="438" spans="1:32" ht="15" customHeight="1">
      <c r="A438" s="569"/>
      <c r="B438" s="417" t="s">
        <v>80</v>
      </c>
      <c r="C438" s="427" t="s">
        <v>81</v>
      </c>
      <c r="D438" s="427" t="s">
        <v>116</v>
      </c>
      <c r="E438" s="427" t="s">
        <v>216</v>
      </c>
      <c r="F438" s="452" t="s">
        <v>84</v>
      </c>
      <c r="G438" s="427" t="s">
        <v>118</v>
      </c>
      <c r="H438" s="427" t="s">
        <v>52</v>
      </c>
      <c r="I438" s="427" t="s">
        <v>609</v>
      </c>
      <c r="J438" s="427" t="s">
        <v>297</v>
      </c>
      <c r="K438" s="427" t="s">
        <v>520</v>
      </c>
      <c r="L438" s="455">
        <v>1</v>
      </c>
      <c r="M438" s="455">
        <v>1</v>
      </c>
      <c r="N438" s="424" t="s">
        <v>491</v>
      </c>
      <c r="O438" s="427" t="s">
        <v>492</v>
      </c>
      <c r="P438" s="457" t="s">
        <v>607</v>
      </c>
      <c r="Q438" s="142"/>
      <c r="R438" s="369"/>
      <c r="S438" s="50"/>
      <c r="T438" s="50"/>
      <c r="U438" s="50"/>
      <c r="V438" s="49"/>
      <c r="W438" s="50"/>
      <c r="X438" s="51"/>
      <c r="Y438" s="51"/>
      <c r="Z438" s="51"/>
      <c r="AA438" s="51"/>
      <c r="AB438" s="50"/>
      <c r="AC438" s="50"/>
      <c r="AD438" s="127"/>
      <c r="AE438" s="437"/>
      <c r="AF438" s="1"/>
    </row>
    <row r="439" spans="1:32" ht="15.75" customHeight="1">
      <c r="A439" s="569"/>
      <c r="B439" s="418"/>
      <c r="C439" s="422"/>
      <c r="D439" s="422"/>
      <c r="E439" s="422"/>
      <c r="F439" s="422"/>
      <c r="G439" s="422"/>
      <c r="H439" s="422"/>
      <c r="I439" s="422"/>
      <c r="J439" s="422"/>
      <c r="K439" s="422"/>
      <c r="L439" s="431"/>
      <c r="M439" s="431"/>
      <c r="N439" s="422"/>
      <c r="O439" s="422"/>
      <c r="P439" s="449"/>
      <c r="Q439" s="128"/>
      <c r="R439" s="367"/>
      <c r="S439" s="55"/>
      <c r="T439" s="55"/>
      <c r="U439" s="55"/>
      <c r="V439" s="59"/>
      <c r="W439" s="55"/>
      <c r="X439" s="60"/>
      <c r="Y439" s="60"/>
      <c r="Z439" s="60"/>
      <c r="AA439" s="60"/>
      <c r="AB439" s="55"/>
      <c r="AC439" s="55"/>
      <c r="AD439" s="133"/>
      <c r="AE439" s="438"/>
      <c r="AF439" s="1"/>
    </row>
    <row r="440" spans="1:32" ht="15.75" customHeight="1">
      <c r="A440" s="569"/>
      <c r="B440" s="418"/>
      <c r="C440" s="422"/>
      <c r="D440" s="422"/>
      <c r="E440" s="422"/>
      <c r="F440" s="422"/>
      <c r="G440" s="422"/>
      <c r="H440" s="422"/>
      <c r="I440" s="422"/>
      <c r="J440" s="422"/>
      <c r="K440" s="422"/>
      <c r="L440" s="431"/>
      <c r="M440" s="431"/>
      <c r="N440" s="422"/>
      <c r="O440" s="422"/>
      <c r="P440" s="449"/>
      <c r="Q440" s="128"/>
      <c r="R440" s="367"/>
      <c r="S440" s="55"/>
      <c r="T440" s="55"/>
      <c r="U440" s="55"/>
      <c r="V440" s="59"/>
      <c r="W440" s="55"/>
      <c r="X440" s="60"/>
      <c r="Y440" s="60"/>
      <c r="Z440" s="60"/>
      <c r="AA440" s="60"/>
      <c r="AB440" s="55"/>
      <c r="AC440" s="55"/>
      <c r="AD440" s="133"/>
      <c r="AE440" s="438"/>
      <c r="AF440" s="1"/>
    </row>
    <row r="441" spans="1:32" ht="15.75" customHeight="1">
      <c r="A441" s="569"/>
      <c r="B441" s="418"/>
      <c r="C441" s="422"/>
      <c r="D441" s="422"/>
      <c r="E441" s="422"/>
      <c r="F441" s="422"/>
      <c r="G441" s="422"/>
      <c r="H441" s="422"/>
      <c r="I441" s="422"/>
      <c r="J441" s="422"/>
      <c r="K441" s="422"/>
      <c r="L441" s="431"/>
      <c r="M441" s="431"/>
      <c r="N441" s="422"/>
      <c r="O441" s="422"/>
      <c r="P441" s="449"/>
      <c r="Q441" s="128"/>
      <c r="R441" s="367"/>
      <c r="S441" s="96"/>
      <c r="T441" s="96"/>
      <c r="U441" s="96"/>
      <c r="V441" s="59"/>
      <c r="W441" s="96"/>
      <c r="X441" s="60"/>
      <c r="Y441" s="237"/>
      <c r="Z441" s="237"/>
      <c r="AA441" s="132"/>
      <c r="AB441" s="26"/>
      <c r="AC441" s="133"/>
      <c r="AD441" s="133"/>
      <c r="AE441" s="438"/>
      <c r="AF441" s="1"/>
    </row>
    <row r="442" spans="1:32" ht="15.75" customHeight="1">
      <c r="A442" s="569"/>
      <c r="B442" s="420"/>
      <c r="C442" s="425"/>
      <c r="D442" s="425"/>
      <c r="E442" s="425"/>
      <c r="F442" s="425"/>
      <c r="G442" s="425"/>
      <c r="H442" s="425"/>
      <c r="I442" s="425"/>
      <c r="J442" s="425"/>
      <c r="K442" s="425"/>
      <c r="L442" s="432"/>
      <c r="M442" s="432"/>
      <c r="N442" s="425"/>
      <c r="O442" s="425"/>
      <c r="P442" s="458"/>
      <c r="Q442" s="134"/>
      <c r="R442" s="359"/>
      <c r="S442" s="222"/>
      <c r="T442" s="222"/>
      <c r="U442" s="222"/>
      <c r="V442" s="65"/>
      <c r="W442" s="222"/>
      <c r="X442" s="66"/>
      <c r="Y442" s="66"/>
      <c r="Z442" s="66"/>
      <c r="AA442" s="138"/>
      <c r="AB442" s="31"/>
      <c r="AC442" s="139"/>
      <c r="AD442" s="139"/>
      <c r="AE442" s="439"/>
      <c r="AF442" s="1"/>
    </row>
    <row r="443" spans="1:32" ht="15" customHeight="1">
      <c r="A443" s="569"/>
      <c r="B443" s="426" t="s">
        <v>46</v>
      </c>
      <c r="C443" s="421" t="s">
        <v>47</v>
      </c>
      <c r="D443" s="421" t="s">
        <v>97</v>
      </c>
      <c r="E443" s="421" t="s">
        <v>597</v>
      </c>
      <c r="F443" s="451" t="s">
        <v>50</v>
      </c>
      <c r="G443" s="445" t="s">
        <v>51</v>
      </c>
      <c r="H443" s="445" t="s">
        <v>85</v>
      </c>
      <c r="I443" s="445" t="s">
        <v>610</v>
      </c>
      <c r="J443" s="445" t="s">
        <v>318</v>
      </c>
      <c r="K443" s="445" t="s">
        <v>524</v>
      </c>
      <c r="L443" s="446">
        <v>15</v>
      </c>
      <c r="M443" s="446">
        <v>15</v>
      </c>
      <c r="N443" s="445" t="s">
        <v>498</v>
      </c>
      <c r="O443" s="445" t="s">
        <v>321</v>
      </c>
      <c r="P443" s="448" t="s">
        <v>607</v>
      </c>
      <c r="Q443" s="140"/>
      <c r="R443" s="364"/>
      <c r="S443" s="73"/>
      <c r="T443" s="73"/>
      <c r="U443" s="73"/>
      <c r="V443" s="38"/>
      <c r="W443" s="39"/>
      <c r="X443" s="156"/>
      <c r="Y443" s="156"/>
      <c r="Z443" s="156"/>
      <c r="AA443" s="149"/>
      <c r="AB443" s="39"/>
      <c r="AC443" s="157"/>
      <c r="AD443" s="157"/>
      <c r="AE443" s="440"/>
      <c r="AF443" s="1"/>
    </row>
    <row r="444" spans="1:32" ht="15.75" customHeight="1">
      <c r="A444" s="569"/>
      <c r="B444" s="418"/>
      <c r="C444" s="422"/>
      <c r="D444" s="422"/>
      <c r="E444" s="422"/>
      <c r="F444" s="422"/>
      <c r="G444" s="422"/>
      <c r="H444" s="422"/>
      <c r="I444" s="422"/>
      <c r="J444" s="422"/>
      <c r="K444" s="422"/>
      <c r="L444" s="431"/>
      <c r="M444" s="431"/>
      <c r="N444" s="422"/>
      <c r="O444" s="422"/>
      <c r="P444" s="449"/>
      <c r="Q444" s="128"/>
      <c r="R444" s="358"/>
      <c r="S444" s="42"/>
      <c r="T444" s="42"/>
      <c r="U444" s="42"/>
      <c r="V444" s="25"/>
      <c r="W444" s="26"/>
      <c r="X444" s="110"/>
      <c r="Y444" s="110"/>
      <c r="Z444" s="110"/>
      <c r="AA444" s="132"/>
      <c r="AB444" s="26"/>
      <c r="AC444" s="133"/>
      <c r="AD444" s="133"/>
      <c r="AE444" s="438"/>
      <c r="AF444" s="1"/>
    </row>
    <row r="445" spans="1:32" ht="15.75" customHeight="1">
      <c r="A445" s="569"/>
      <c r="B445" s="418"/>
      <c r="C445" s="422"/>
      <c r="D445" s="422"/>
      <c r="E445" s="422"/>
      <c r="F445" s="422"/>
      <c r="G445" s="422"/>
      <c r="H445" s="422"/>
      <c r="I445" s="422"/>
      <c r="J445" s="422"/>
      <c r="K445" s="422"/>
      <c r="L445" s="431"/>
      <c r="M445" s="431"/>
      <c r="N445" s="422"/>
      <c r="O445" s="422"/>
      <c r="P445" s="449"/>
      <c r="Q445" s="128"/>
      <c r="R445" s="358"/>
      <c r="S445" s="42"/>
      <c r="T445" s="42"/>
      <c r="U445" s="42"/>
      <c r="V445" s="25"/>
      <c r="W445" s="26"/>
      <c r="X445" s="110"/>
      <c r="Y445" s="110"/>
      <c r="Z445" s="110"/>
      <c r="AA445" s="132"/>
      <c r="AB445" s="26"/>
      <c r="AC445" s="133"/>
      <c r="AD445" s="133"/>
      <c r="AE445" s="438"/>
      <c r="AF445" s="1"/>
    </row>
    <row r="446" spans="1:32" ht="15.75" customHeight="1">
      <c r="A446" s="569"/>
      <c r="B446" s="418"/>
      <c r="C446" s="422"/>
      <c r="D446" s="422"/>
      <c r="E446" s="422"/>
      <c r="F446" s="422"/>
      <c r="G446" s="422"/>
      <c r="H446" s="422"/>
      <c r="I446" s="422"/>
      <c r="J446" s="422"/>
      <c r="K446" s="422"/>
      <c r="L446" s="431"/>
      <c r="M446" s="431"/>
      <c r="N446" s="422"/>
      <c r="O446" s="422"/>
      <c r="P446" s="449"/>
      <c r="Q446" s="128"/>
      <c r="R446" s="358"/>
      <c r="S446" s="42"/>
      <c r="T446" s="42"/>
      <c r="U446" s="42"/>
      <c r="V446" s="25"/>
      <c r="W446" s="26"/>
      <c r="X446" s="110"/>
      <c r="Y446" s="110"/>
      <c r="Z446" s="110"/>
      <c r="AA446" s="132"/>
      <c r="AB446" s="26"/>
      <c r="AC446" s="133"/>
      <c r="AD446" s="133"/>
      <c r="AE446" s="438"/>
      <c r="AF446" s="1"/>
    </row>
    <row r="447" spans="1:32" ht="15.75" customHeight="1">
      <c r="A447" s="569"/>
      <c r="B447" s="419"/>
      <c r="C447" s="423"/>
      <c r="D447" s="423"/>
      <c r="E447" s="423"/>
      <c r="F447" s="423"/>
      <c r="G447" s="423"/>
      <c r="H447" s="423"/>
      <c r="I447" s="423"/>
      <c r="J447" s="423"/>
      <c r="K447" s="423"/>
      <c r="L447" s="447"/>
      <c r="M447" s="447"/>
      <c r="N447" s="423"/>
      <c r="O447" s="423"/>
      <c r="P447" s="450"/>
      <c r="Q447" s="141"/>
      <c r="R447" s="365"/>
      <c r="S447" s="125"/>
      <c r="T447" s="125"/>
      <c r="U447" s="125"/>
      <c r="V447" s="44"/>
      <c r="W447" s="45"/>
      <c r="X447" s="119"/>
      <c r="Y447" s="119"/>
      <c r="Z447" s="119"/>
      <c r="AA447" s="154"/>
      <c r="AB447" s="45"/>
      <c r="AC447" s="155"/>
      <c r="AD447" s="155"/>
      <c r="AE447" s="441"/>
      <c r="AF447" s="1"/>
    </row>
    <row r="448" spans="1:32" ht="94.5" customHeight="1" thickBot="1">
      <c r="A448" s="569"/>
      <c r="B448" s="351" t="s">
        <v>46</v>
      </c>
      <c r="C448" s="352" t="s">
        <v>47</v>
      </c>
      <c r="D448" s="352" t="s">
        <v>48</v>
      </c>
      <c r="E448" s="352" t="s">
        <v>158</v>
      </c>
      <c r="F448" s="353" t="s">
        <v>50</v>
      </c>
      <c r="G448" s="352" t="s">
        <v>51</v>
      </c>
      <c r="H448" s="352" t="s">
        <v>52</v>
      </c>
      <c r="I448" s="354" t="s">
        <v>611</v>
      </c>
      <c r="J448" s="352" t="s">
        <v>193</v>
      </c>
      <c r="K448" s="354" t="s">
        <v>566</v>
      </c>
      <c r="L448" s="239">
        <v>1</v>
      </c>
      <c r="M448" s="239">
        <v>3</v>
      </c>
      <c r="N448" s="354" t="s">
        <v>612</v>
      </c>
      <c r="O448" s="354" t="s">
        <v>529</v>
      </c>
      <c r="P448" s="362" t="s">
        <v>607</v>
      </c>
      <c r="Q448" s="240"/>
      <c r="R448" s="353"/>
      <c r="S448" s="238"/>
      <c r="T448" s="238"/>
      <c r="U448" s="238"/>
      <c r="V448" s="241"/>
      <c r="W448" s="242"/>
      <c r="X448" s="243"/>
      <c r="Y448" s="243"/>
      <c r="Z448" s="243"/>
      <c r="AA448" s="244"/>
      <c r="AB448" s="242"/>
      <c r="AC448" s="245"/>
      <c r="AD448" s="245"/>
      <c r="AE448" s="246"/>
      <c r="AF448" s="1"/>
    </row>
    <row r="449" spans="1:32" ht="27.75" customHeight="1" thickBot="1">
      <c r="A449" s="180"/>
      <c r="B449" s="409"/>
      <c r="C449" s="409"/>
      <c r="D449" s="409"/>
      <c r="E449" s="409"/>
      <c r="F449" s="409"/>
      <c r="G449" s="409"/>
      <c r="H449" s="409"/>
      <c r="I449" s="409"/>
      <c r="J449" s="409"/>
      <c r="K449" s="409"/>
      <c r="L449" s="409"/>
      <c r="M449" s="409"/>
      <c r="N449" s="409"/>
      <c r="O449" s="409"/>
      <c r="P449" s="410"/>
      <c r="Q449" s="388" t="s">
        <v>613</v>
      </c>
      <c r="R449" s="158"/>
      <c r="S449" s="158"/>
      <c r="T449" s="158"/>
      <c r="U449" s="158"/>
      <c r="V449" s="158"/>
      <c r="W449" s="158"/>
      <c r="X449" s="158"/>
      <c r="Y449" s="158"/>
      <c r="Z449" s="406" t="s">
        <v>214</v>
      </c>
      <c r="AA449" s="247">
        <f>SUM(AA420:AA448)</f>
        <v>25.96</v>
      </c>
      <c r="AB449" s="442"/>
      <c r="AC449" s="443"/>
      <c r="AD449" s="443"/>
      <c r="AE449" s="444"/>
      <c r="AF449" s="1"/>
    </row>
    <row r="450" spans="1:32" ht="33" customHeight="1">
      <c r="A450" s="411"/>
      <c r="B450" s="412"/>
      <c r="C450" s="486"/>
      <c r="D450" s="434"/>
      <c r="E450" s="434"/>
      <c r="F450" s="413"/>
      <c r="G450" s="413"/>
      <c r="H450" s="413"/>
      <c r="I450" s="413"/>
      <c r="J450" s="413"/>
      <c r="K450" s="413"/>
      <c r="L450" s="414"/>
      <c r="M450" s="414"/>
      <c r="N450" s="413"/>
      <c r="O450" s="413"/>
      <c r="P450" s="415"/>
      <c r="Q450" s="389" t="s">
        <v>614</v>
      </c>
      <c r="R450" s="248"/>
      <c r="S450" s="248"/>
      <c r="T450" s="248"/>
      <c r="U450" s="248"/>
      <c r="V450" s="248"/>
      <c r="W450" s="248"/>
      <c r="X450" s="248"/>
      <c r="Y450" s="248"/>
      <c r="Z450" s="416" t="s">
        <v>214</v>
      </c>
      <c r="AA450" s="249">
        <f>+AA72+AA155+AA222+AA267+AA299+AA321+AA355+AA389+AA419+AA449</f>
        <v>69989.409279999978</v>
      </c>
      <c r="AB450" s="433"/>
      <c r="AC450" s="434"/>
      <c r="AD450" s="434"/>
      <c r="AE450" s="435"/>
      <c r="AF450" s="1"/>
    </row>
    <row r="451" spans="1:32" ht="15.75" customHeight="1">
      <c r="A451" s="1"/>
      <c r="B451" s="250" t="s">
        <v>615</v>
      </c>
      <c r="C451" s="487" t="s">
        <v>616</v>
      </c>
      <c r="D451" s="484"/>
      <c r="E451" s="484"/>
      <c r="F451" s="252"/>
      <c r="G451" s="252"/>
      <c r="H451" s="252"/>
      <c r="I451" s="252"/>
      <c r="J451" s="252"/>
      <c r="K451" s="252"/>
      <c r="L451" s="253"/>
      <c r="M451" s="253"/>
      <c r="N451" s="252"/>
      <c r="O451" s="252"/>
      <c r="P451" s="252"/>
      <c r="Q451" s="483"/>
      <c r="R451" s="484"/>
      <c r="S451" s="484"/>
      <c r="T451" s="484"/>
      <c r="U451" s="484"/>
      <c r="V451" s="484"/>
      <c r="W451" s="484"/>
      <c r="X451" s="484"/>
      <c r="Y451" s="484"/>
      <c r="Z451" s="484"/>
      <c r="AA451" s="484"/>
      <c r="AB451" s="484"/>
      <c r="AC451" s="484"/>
      <c r="AD451" s="484"/>
      <c r="AE451" s="484"/>
      <c r="AF451" s="1"/>
    </row>
    <row r="452" spans="1:32" ht="15.75" customHeight="1">
      <c r="A452" s="1"/>
      <c r="B452" s="250" t="s">
        <v>617</v>
      </c>
      <c r="C452" s="255">
        <v>44775</v>
      </c>
      <c r="D452" s="252"/>
      <c r="E452" s="252"/>
      <c r="F452" s="252"/>
      <c r="G452" s="252"/>
      <c r="H452" s="252"/>
      <c r="I452" s="252"/>
      <c r="J452" s="252"/>
      <c r="K452" s="252"/>
      <c r="L452" s="253"/>
      <c r="M452" s="253"/>
      <c r="N452" s="252"/>
      <c r="O452" s="252"/>
      <c r="P452" s="252"/>
      <c r="Q452" s="254"/>
      <c r="R452" s="254"/>
      <c r="S452" s="254"/>
      <c r="T452" s="254"/>
      <c r="U452" s="254"/>
      <c r="V452" s="254"/>
      <c r="W452" s="254"/>
      <c r="X452" s="254"/>
      <c r="Y452" s="254"/>
      <c r="Z452" s="254"/>
      <c r="AA452" s="254"/>
      <c r="AB452" s="254"/>
      <c r="AC452" s="254"/>
      <c r="AD452" s="254"/>
      <c r="AE452" s="254"/>
      <c r="AF452" s="1"/>
    </row>
    <row r="453" spans="1:32" ht="42" customHeight="1">
      <c r="A453" s="1"/>
      <c r="B453" s="256" t="s">
        <v>618</v>
      </c>
      <c r="C453" s="257">
        <v>44886</v>
      </c>
      <c r="D453" s="252"/>
      <c r="E453" s="252"/>
      <c r="F453" s="252"/>
      <c r="G453" s="252"/>
      <c r="H453" s="252"/>
      <c r="I453" s="252"/>
      <c r="J453" s="252"/>
      <c r="K453" s="252"/>
      <c r="L453" s="253"/>
      <c r="M453" s="253"/>
      <c r="N453" s="252"/>
      <c r="O453" s="252"/>
      <c r="P453" s="252"/>
      <c r="Q453" s="485" t="s">
        <v>619</v>
      </c>
      <c r="R453" s="484"/>
      <c r="S453" s="484"/>
      <c r="T453" s="1"/>
      <c r="U453" s="1"/>
      <c r="V453" s="1"/>
      <c r="W453" s="254"/>
      <c r="X453" s="254"/>
      <c r="Y453" s="254"/>
      <c r="Z453" s="254"/>
      <c r="AA453" s="254"/>
      <c r="AB453" s="254"/>
      <c r="AC453" s="254"/>
      <c r="AD453" s="254"/>
      <c r="AE453" s="254"/>
      <c r="AF453" s="1"/>
    </row>
    <row r="454" spans="1:32" ht="15" customHeight="1">
      <c r="A454" s="1"/>
      <c r="B454" s="258" t="s">
        <v>620</v>
      </c>
      <c r="C454" s="252"/>
      <c r="D454" s="252"/>
      <c r="E454" s="252"/>
      <c r="F454" s="252"/>
      <c r="G454" s="252"/>
      <c r="H454" s="252"/>
      <c r="I454" s="252"/>
      <c r="J454" s="252"/>
      <c r="K454" s="252"/>
      <c r="L454" s="253"/>
      <c r="M454" s="253"/>
      <c r="N454" s="252"/>
      <c r="O454" s="252"/>
      <c r="P454" s="252"/>
      <c r="Q454" s="1"/>
      <c r="R454" s="1"/>
      <c r="S454" s="1"/>
      <c r="T454" s="1"/>
      <c r="U454" s="1"/>
      <c r="V454" s="1"/>
      <c r="W454" s="259"/>
      <c r="X454" s="259"/>
      <c r="Y454" s="259"/>
      <c r="Z454" s="259"/>
      <c r="AA454" s="260"/>
      <c r="AB454" s="259"/>
      <c r="AC454" s="259"/>
      <c r="AD454" s="259"/>
      <c r="AE454" s="259"/>
      <c r="AF454" s="1"/>
    </row>
    <row r="455" spans="1:32" ht="15.75" customHeight="1">
      <c r="A455" s="1"/>
      <c r="B455" s="261" t="s">
        <v>621</v>
      </c>
      <c r="C455" s="1"/>
      <c r="D455" s="252"/>
      <c r="E455" s="252"/>
      <c r="F455" s="252"/>
      <c r="G455" s="252"/>
      <c r="H455" s="252"/>
      <c r="I455" s="252"/>
      <c r="J455" s="252"/>
      <c r="K455" s="252"/>
      <c r="L455" s="253"/>
      <c r="M455" s="253"/>
      <c r="N455" s="252"/>
      <c r="O455" s="252"/>
      <c r="P455" s="252"/>
      <c r="Q455" s="262" t="s">
        <v>622</v>
      </c>
      <c r="R455" s="263" t="s">
        <v>623</v>
      </c>
      <c r="S455" s="264" t="s">
        <v>624</v>
      </c>
      <c r="T455" s="259"/>
      <c r="U455" s="259"/>
      <c r="V455" s="259"/>
      <c r="W455" s="259"/>
      <c r="X455" s="260"/>
      <c r="Y455" s="259"/>
      <c r="Z455" s="259"/>
      <c r="AA455" s="259"/>
      <c r="AB455" s="259"/>
      <c r="AC455" s="1"/>
      <c r="AD455" s="1"/>
      <c r="AE455" s="1"/>
      <c r="AF455" s="1"/>
    </row>
    <row r="456" spans="1:32" ht="19.5" customHeight="1">
      <c r="A456" s="1"/>
      <c r="B456" s="252"/>
      <c r="C456" s="252"/>
      <c r="D456" s="252"/>
      <c r="E456" s="252"/>
      <c r="F456" s="252"/>
      <c r="G456" s="252"/>
      <c r="H456" s="252"/>
      <c r="I456" s="252"/>
      <c r="J456" s="252"/>
      <c r="K456" s="252"/>
      <c r="L456" s="253"/>
      <c r="M456" s="253"/>
      <c r="N456" s="252"/>
      <c r="O456" s="252"/>
      <c r="P456" s="252"/>
      <c r="Q456" s="265" t="s">
        <v>178</v>
      </c>
      <c r="R456" s="331" t="s">
        <v>179</v>
      </c>
      <c r="S456" s="266">
        <f t="shared" ref="S456:S460" si="86">AA58</f>
        <v>4383.6000000000004</v>
      </c>
      <c r="T456" s="259"/>
      <c r="U456" s="259"/>
      <c r="V456" s="259"/>
      <c r="W456" s="259"/>
      <c r="X456" s="260"/>
      <c r="Y456" s="259"/>
      <c r="Z456" s="259"/>
      <c r="AA456" s="259"/>
      <c r="AB456" s="259"/>
      <c r="AC456" s="1"/>
      <c r="AD456" s="1"/>
      <c r="AE456" s="1"/>
      <c r="AF456" s="1"/>
    </row>
    <row r="457" spans="1:32" ht="18" customHeight="1">
      <c r="A457" s="1"/>
      <c r="B457" s="252"/>
      <c r="C457" s="252"/>
      <c r="D457" s="252"/>
      <c r="E457" s="252"/>
      <c r="F457" s="252"/>
      <c r="G457" s="252"/>
      <c r="H457" s="252"/>
      <c r="I457" s="252"/>
      <c r="J457" s="252"/>
      <c r="K457" s="252"/>
      <c r="L457" s="253"/>
      <c r="M457" s="253"/>
      <c r="N457" s="252"/>
      <c r="O457" s="252"/>
      <c r="P457" s="252"/>
      <c r="Q457" s="265" t="s">
        <v>186</v>
      </c>
      <c r="R457" s="331" t="s">
        <v>187</v>
      </c>
      <c r="S457" s="266">
        <f t="shared" si="86"/>
        <v>17092.400000000001</v>
      </c>
      <c r="T457" s="259"/>
      <c r="U457" s="259"/>
      <c r="V457" s="259"/>
      <c r="W457" s="259"/>
      <c r="X457" s="260"/>
      <c r="Y457" s="259"/>
      <c r="Z457" s="259"/>
      <c r="AA457" s="259"/>
      <c r="AB457" s="259"/>
      <c r="AC457" s="1"/>
      <c r="AD457" s="1"/>
      <c r="AE457" s="1"/>
      <c r="AF457" s="1"/>
    </row>
    <row r="458" spans="1:32" ht="18" customHeight="1">
      <c r="A458" s="1"/>
      <c r="B458" s="252"/>
      <c r="C458" s="252"/>
      <c r="D458" s="252"/>
      <c r="E458" s="252"/>
      <c r="F458" s="252"/>
      <c r="G458" s="252"/>
      <c r="H458" s="252"/>
      <c r="I458" s="252"/>
      <c r="J458" s="252"/>
      <c r="K458" s="252"/>
      <c r="L458" s="253"/>
      <c r="M458" s="253"/>
      <c r="N458" s="252"/>
      <c r="O458" s="252"/>
      <c r="P458" s="252"/>
      <c r="Q458" s="265" t="s">
        <v>188</v>
      </c>
      <c r="R458" s="331" t="s">
        <v>189</v>
      </c>
      <c r="S458" s="266">
        <f t="shared" si="86"/>
        <v>240</v>
      </c>
      <c r="T458" s="259"/>
      <c r="U458" s="259"/>
      <c r="V458" s="259"/>
      <c r="W458" s="259"/>
      <c r="X458" s="260"/>
      <c r="Y458" s="259"/>
      <c r="Z458" s="259"/>
      <c r="AA458" s="259"/>
      <c r="AB458" s="259"/>
      <c r="AC458" s="1"/>
      <c r="AD458" s="1"/>
      <c r="AE458" s="1"/>
      <c r="AF458" s="1"/>
    </row>
    <row r="459" spans="1:32" ht="18" customHeight="1">
      <c r="A459" s="1"/>
      <c r="B459" s="252"/>
      <c r="C459" s="252"/>
      <c r="D459" s="252"/>
      <c r="E459" s="252"/>
      <c r="F459" s="252"/>
      <c r="G459" s="252"/>
      <c r="H459" s="252"/>
      <c r="I459" s="252"/>
      <c r="J459" s="252"/>
      <c r="K459" s="252"/>
      <c r="L459" s="253"/>
      <c r="M459" s="253"/>
      <c r="N459" s="252"/>
      <c r="O459" s="252"/>
      <c r="P459" s="252"/>
      <c r="Q459" s="265" t="s">
        <v>190</v>
      </c>
      <c r="R459" s="331" t="s">
        <v>191</v>
      </c>
      <c r="S459" s="266">
        <f t="shared" si="86"/>
        <v>100</v>
      </c>
      <c r="T459" s="259"/>
      <c r="U459" s="259"/>
      <c r="V459" s="259"/>
      <c r="W459" s="259"/>
      <c r="X459" s="260"/>
      <c r="Y459" s="259"/>
      <c r="Z459" s="259"/>
      <c r="AA459" s="259"/>
      <c r="AB459" s="259"/>
      <c r="AC459" s="1"/>
      <c r="AD459" s="1"/>
      <c r="AE459" s="1"/>
      <c r="AF459" s="1"/>
    </row>
    <row r="460" spans="1:32" ht="18" customHeight="1">
      <c r="A460" s="1"/>
      <c r="B460" s="252"/>
      <c r="C460" s="252"/>
      <c r="D460" s="252"/>
      <c r="E460" s="252"/>
      <c r="F460" s="252"/>
      <c r="G460" s="252"/>
      <c r="H460" s="252"/>
      <c r="I460" s="252"/>
      <c r="J460" s="252"/>
      <c r="K460" s="252"/>
      <c r="L460" s="253"/>
      <c r="M460" s="253"/>
      <c r="N460" s="252"/>
      <c r="O460" s="252"/>
      <c r="P460" s="252"/>
      <c r="Q460" s="265" t="s">
        <v>198</v>
      </c>
      <c r="R460" s="331" t="s">
        <v>199</v>
      </c>
      <c r="S460" s="266">
        <f t="shared" si="86"/>
        <v>400</v>
      </c>
      <c r="T460" s="259"/>
      <c r="U460" s="259"/>
      <c r="V460" s="259"/>
      <c r="W460" s="259"/>
      <c r="X460" s="260"/>
      <c r="Y460" s="259"/>
      <c r="Z460" s="259"/>
      <c r="AA460" s="259"/>
      <c r="AB460" s="259"/>
      <c r="AC460" s="1"/>
      <c r="AD460" s="1"/>
      <c r="AE460" s="1"/>
      <c r="AF460" s="1"/>
    </row>
    <row r="461" spans="1:32" ht="18" customHeight="1">
      <c r="A461" s="1"/>
      <c r="B461" s="252"/>
      <c r="C461" s="252"/>
      <c r="D461" s="252"/>
      <c r="E461" s="252"/>
      <c r="F461" s="252"/>
      <c r="G461" s="252"/>
      <c r="H461" s="252"/>
      <c r="I461" s="252"/>
      <c r="J461" s="252"/>
      <c r="K461" s="252"/>
      <c r="L461" s="253"/>
      <c r="M461" s="253"/>
      <c r="N461" s="252"/>
      <c r="O461" s="252"/>
      <c r="P461" s="252"/>
      <c r="Q461" s="265" t="s">
        <v>200</v>
      </c>
      <c r="R461" s="331" t="s">
        <v>201</v>
      </c>
      <c r="S461" s="266">
        <f t="shared" ref="S461:S463" si="87">AA64</f>
        <v>3600</v>
      </c>
      <c r="T461" s="259"/>
      <c r="U461" s="259"/>
      <c r="V461" s="259"/>
      <c r="W461" s="259"/>
      <c r="X461" s="260"/>
      <c r="Y461" s="259"/>
      <c r="Z461" s="259"/>
      <c r="AA461" s="259"/>
      <c r="AB461" s="259"/>
      <c r="AC461" s="1"/>
      <c r="AD461" s="1"/>
      <c r="AE461" s="1"/>
      <c r="AF461" s="1"/>
    </row>
    <row r="462" spans="1:32" ht="18" customHeight="1">
      <c r="A462" s="1"/>
      <c r="B462" s="252"/>
      <c r="C462" s="252"/>
      <c r="D462" s="252"/>
      <c r="E462" s="252"/>
      <c r="F462" s="252"/>
      <c r="G462" s="252"/>
      <c r="H462" s="252"/>
      <c r="I462" s="252"/>
      <c r="J462" s="252"/>
      <c r="K462" s="252"/>
      <c r="L462" s="253"/>
      <c r="M462" s="253"/>
      <c r="N462" s="252"/>
      <c r="O462" s="252"/>
      <c r="P462" s="252"/>
      <c r="Q462" s="265" t="s">
        <v>202</v>
      </c>
      <c r="R462" s="331" t="s">
        <v>201</v>
      </c>
      <c r="S462" s="266">
        <f t="shared" si="87"/>
        <v>9153.99</v>
      </c>
      <c r="T462" s="259"/>
      <c r="U462" s="259"/>
      <c r="V462" s="259"/>
      <c r="W462" s="259"/>
      <c r="X462" s="260"/>
      <c r="Y462" s="259"/>
      <c r="Z462" s="259"/>
      <c r="AA462" s="259"/>
      <c r="AB462" s="259"/>
      <c r="AC462" s="1"/>
      <c r="AD462" s="1"/>
      <c r="AE462" s="1"/>
      <c r="AF462" s="1"/>
    </row>
    <row r="463" spans="1:32" ht="18" customHeight="1">
      <c r="A463" s="1"/>
      <c r="B463" s="252"/>
      <c r="C463" s="252"/>
      <c r="D463" s="252"/>
      <c r="E463" s="252"/>
      <c r="F463" s="252"/>
      <c r="G463" s="252"/>
      <c r="H463" s="252"/>
      <c r="I463" s="252"/>
      <c r="J463" s="252"/>
      <c r="K463" s="252"/>
      <c r="L463" s="253"/>
      <c r="M463" s="253"/>
      <c r="N463" s="252"/>
      <c r="O463" s="252"/>
      <c r="P463" s="252"/>
      <c r="Q463" s="265" t="s">
        <v>203</v>
      </c>
      <c r="R463" s="331" t="s">
        <v>201</v>
      </c>
      <c r="S463" s="266">
        <f t="shared" si="87"/>
        <v>1977.6</v>
      </c>
      <c r="T463" s="259"/>
      <c r="U463" s="259"/>
      <c r="V463" s="259"/>
      <c r="W463" s="259"/>
      <c r="X463" s="260"/>
      <c r="Y463" s="259"/>
      <c r="Z463" s="259"/>
      <c r="AA463" s="259"/>
      <c r="AB463" s="259"/>
      <c r="AC463" s="1"/>
      <c r="AD463" s="1"/>
      <c r="AE463" s="1"/>
      <c r="AF463" s="1"/>
    </row>
    <row r="464" spans="1:32" ht="18" customHeight="1">
      <c r="A464" s="1"/>
      <c r="B464" s="252"/>
      <c r="C464" s="252"/>
      <c r="D464" s="252"/>
      <c r="E464" s="252"/>
      <c r="F464" s="252"/>
      <c r="G464" s="252"/>
      <c r="H464" s="252"/>
      <c r="I464" s="252"/>
      <c r="J464" s="252"/>
      <c r="K464" s="252"/>
      <c r="L464" s="253"/>
      <c r="M464" s="253"/>
      <c r="N464" s="252"/>
      <c r="O464" s="252"/>
      <c r="P464" s="252"/>
      <c r="Q464" s="265" t="s">
        <v>59</v>
      </c>
      <c r="R464" s="331" t="s">
        <v>60</v>
      </c>
      <c r="S464" s="266">
        <f>AA9+AA12+AA18+AA73+AA78+AA84+AA91+AA97+AA106+AA110+AA115+AA120+AA125+AA130+AA135+AA140+AA145+AA150+AA156+AA223+AA231+AA236+AA245+AA250+AA255+AA260+AA268+AA273+AA284+AA289+AA294+AA300+AA305+AA310+AA315+AA322+AA356+AA390+AA420</f>
        <v>691.65640000000008</v>
      </c>
      <c r="T464" s="259"/>
      <c r="U464" s="267"/>
      <c r="V464" s="259"/>
      <c r="W464" s="259"/>
      <c r="X464" s="260"/>
      <c r="Y464" s="259"/>
      <c r="Z464" s="259"/>
      <c r="AA464" s="259"/>
      <c r="AB464" s="259"/>
      <c r="AC464" s="1"/>
      <c r="AD464" s="1"/>
      <c r="AE464" s="1"/>
      <c r="AF464" s="1"/>
    </row>
    <row r="465" spans="1:32" ht="18" customHeight="1">
      <c r="A465" s="1"/>
      <c r="B465" s="252"/>
      <c r="C465" s="252"/>
      <c r="D465" s="252"/>
      <c r="E465" s="252"/>
      <c r="F465" s="252"/>
      <c r="G465" s="252"/>
      <c r="H465" s="252"/>
      <c r="I465" s="252"/>
      <c r="J465" s="252"/>
      <c r="K465" s="252"/>
      <c r="L465" s="253"/>
      <c r="M465" s="253"/>
      <c r="N465" s="252"/>
      <c r="O465" s="252"/>
      <c r="P465" s="252"/>
      <c r="Q465" s="265" t="s">
        <v>105</v>
      </c>
      <c r="R465" s="331" t="s">
        <v>106</v>
      </c>
      <c r="S465" s="266">
        <f>AA24+AA32</f>
        <v>678.88296000000014</v>
      </c>
      <c r="T465" s="259"/>
      <c r="U465" s="259"/>
      <c r="V465" s="259"/>
      <c r="W465" s="259"/>
      <c r="X465" s="260"/>
      <c r="Y465" s="259"/>
      <c r="Z465" s="259"/>
      <c r="AA465" s="259"/>
      <c r="AB465" s="259"/>
      <c r="AC465" s="1"/>
      <c r="AD465" s="1"/>
      <c r="AE465" s="1"/>
      <c r="AF465" s="1"/>
    </row>
    <row r="466" spans="1:32" ht="18" customHeight="1">
      <c r="A466" s="1"/>
      <c r="B466" s="252"/>
      <c r="C466" s="252"/>
      <c r="D466" s="252"/>
      <c r="E466" s="252"/>
      <c r="F466" s="252"/>
      <c r="G466" s="252"/>
      <c r="H466" s="252"/>
      <c r="I466" s="252"/>
      <c r="J466" s="252"/>
      <c r="K466" s="252"/>
      <c r="L466" s="253"/>
      <c r="M466" s="253"/>
      <c r="N466" s="252"/>
      <c r="O466" s="252"/>
      <c r="P466" s="252"/>
      <c r="Q466" s="265" t="s">
        <v>151</v>
      </c>
      <c r="R466" s="331" t="s">
        <v>152</v>
      </c>
      <c r="S466" s="266">
        <f>AA44+AA89+AA102+AA182+AA187+AA226</f>
        <v>735.48832000000016</v>
      </c>
      <c r="T466" s="259"/>
      <c r="U466" s="259"/>
      <c r="V466" s="259"/>
      <c r="W466" s="259"/>
      <c r="X466" s="260"/>
      <c r="Y466" s="259"/>
      <c r="Z466" s="259"/>
      <c r="AA466" s="259"/>
      <c r="AB466" s="259"/>
      <c r="AC466" s="1"/>
      <c r="AD466" s="1"/>
      <c r="AE466" s="1"/>
      <c r="AF466" s="1"/>
    </row>
    <row r="467" spans="1:32" ht="18" customHeight="1">
      <c r="A467" s="1"/>
      <c r="B467" s="252"/>
      <c r="C467" s="252"/>
      <c r="D467" s="252"/>
      <c r="E467" s="252"/>
      <c r="F467" s="252"/>
      <c r="G467" s="252"/>
      <c r="H467" s="252"/>
      <c r="I467" s="252"/>
      <c r="J467" s="252"/>
      <c r="K467" s="252"/>
      <c r="L467" s="253"/>
      <c r="M467" s="253"/>
      <c r="N467" s="252"/>
      <c r="O467" s="252"/>
      <c r="P467" s="252"/>
      <c r="Q467" s="268" t="s">
        <v>171</v>
      </c>
      <c r="R467" s="331" t="s">
        <v>172</v>
      </c>
      <c r="S467" s="266">
        <f>AA54</f>
        <v>427.5</v>
      </c>
      <c r="T467" s="259"/>
      <c r="U467" s="259"/>
      <c r="V467" s="259"/>
      <c r="W467" s="259"/>
      <c r="X467" s="260"/>
      <c r="Y467" s="259"/>
      <c r="Z467" s="259"/>
      <c r="AA467" s="259"/>
      <c r="AB467" s="259"/>
      <c r="AC467" s="1"/>
      <c r="AD467" s="1"/>
      <c r="AE467" s="1"/>
      <c r="AF467" s="1"/>
    </row>
    <row r="468" spans="1:32" ht="16.5">
      <c r="A468" s="1"/>
      <c r="B468" s="252"/>
      <c r="C468" s="252"/>
      <c r="D468" s="252"/>
      <c r="E468" s="252"/>
      <c r="F468" s="252"/>
      <c r="G468" s="252"/>
      <c r="H468" s="252"/>
      <c r="I468" s="252"/>
      <c r="J468" s="252"/>
      <c r="K468" s="252"/>
      <c r="L468" s="253"/>
      <c r="M468" s="253"/>
      <c r="N468" s="252"/>
      <c r="O468" s="252"/>
      <c r="P468" s="252"/>
      <c r="Q468" s="265" t="s">
        <v>625</v>
      </c>
      <c r="R468" s="331" t="s">
        <v>175</v>
      </c>
      <c r="S468" s="266">
        <f>AA56</f>
        <v>220.00160000000002</v>
      </c>
      <c r="T468" s="259"/>
      <c r="U468" s="259"/>
      <c r="V468" s="259"/>
      <c r="W468" s="259"/>
      <c r="X468" s="260"/>
      <c r="Y468" s="259"/>
      <c r="Z468" s="259"/>
      <c r="AA468" s="259"/>
      <c r="AB468" s="259"/>
      <c r="AC468" s="1"/>
      <c r="AD468" s="1"/>
      <c r="AE468" s="1"/>
      <c r="AF468" s="1"/>
    </row>
    <row r="469" spans="1:32" ht="31.5">
      <c r="A469" s="1"/>
      <c r="B469" s="252"/>
      <c r="C469" s="252"/>
      <c r="D469" s="252"/>
      <c r="E469" s="252"/>
      <c r="F469" s="252"/>
      <c r="G469" s="252"/>
      <c r="H469" s="252"/>
      <c r="I469" s="252"/>
      <c r="J469" s="252"/>
      <c r="K469" s="252"/>
      <c r="L469" s="253"/>
      <c r="M469" s="253"/>
      <c r="N469" s="252"/>
      <c r="O469" s="252"/>
      <c r="P469" s="252"/>
      <c r="Q469" s="265" t="s">
        <v>210</v>
      </c>
      <c r="R469" s="332" t="s">
        <v>211</v>
      </c>
      <c r="S469" s="266">
        <f t="shared" ref="S469:S470" si="88">AA67</f>
        <v>22288.29</v>
      </c>
      <c r="T469" s="259"/>
      <c r="U469" s="259"/>
      <c r="V469" s="259"/>
      <c r="W469" s="259"/>
      <c r="X469" s="260"/>
      <c r="Y469" s="259"/>
      <c r="Z469" s="259"/>
      <c r="AA469" s="259"/>
      <c r="AB469" s="259"/>
      <c r="AC469" s="1"/>
      <c r="AD469" s="1"/>
      <c r="AE469" s="1"/>
      <c r="AF469" s="1"/>
    </row>
    <row r="470" spans="1:32" ht="31.5">
      <c r="A470" s="1"/>
      <c r="B470" s="252"/>
      <c r="C470" s="252"/>
      <c r="D470" s="252"/>
      <c r="E470" s="252"/>
      <c r="F470" s="252"/>
      <c r="G470" s="252"/>
      <c r="H470" s="252"/>
      <c r="I470" s="252"/>
      <c r="J470" s="252"/>
      <c r="K470" s="252"/>
      <c r="L470" s="253"/>
      <c r="M470" s="253"/>
      <c r="N470" s="252"/>
      <c r="O470" s="252"/>
      <c r="P470" s="252"/>
      <c r="Q470" s="265" t="s">
        <v>212</v>
      </c>
      <c r="R470" s="332" t="s">
        <v>211</v>
      </c>
      <c r="S470" s="266">
        <f t="shared" si="88"/>
        <v>8000</v>
      </c>
      <c r="T470" s="259"/>
      <c r="U470" s="259"/>
      <c r="V470" s="259"/>
      <c r="W470" s="259"/>
      <c r="X470" s="260"/>
      <c r="Y470" s="259"/>
      <c r="Z470" s="259"/>
      <c r="AA470" s="259"/>
      <c r="AB470" s="259"/>
      <c r="AC470" s="1"/>
      <c r="AD470" s="1"/>
      <c r="AE470" s="1"/>
      <c r="AF470" s="1"/>
    </row>
    <row r="471" spans="1:32" ht="15.75" customHeight="1">
      <c r="A471" s="1"/>
      <c r="B471" s="252"/>
      <c r="C471" s="252"/>
      <c r="D471" s="252"/>
      <c r="E471" s="252"/>
      <c r="F471" s="252"/>
      <c r="G471" s="252"/>
      <c r="H471" s="252"/>
      <c r="I471" s="252"/>
      <c r="J471" s="252"/>
      <c r="K471" s="252"/>
      <c r="L471" s="253"/>
      <c r="M471" s="253"/>
      <c r="N471" s="252"/>
      <c r="O471" s="252"/>
      <c r="P471" s="252"/>
      <c r="Q471" s="269"/>
      <c r="R471" s="333" t="s">
        <v>834</v>
      </c>
      <c r="S471" s="270">
        <f>SUM(S456:S470)</f>
        <v>69989.409279999993</v>
      </c>
      <c r="T471" s="259"/>
      <c r="U471" s="259"/>
      <c r="V471" s="259"/>
      <c r="W471" s="259"/>
      <c r="X471" s="260"/>
      <c r="Y471" s="259"/>
      <c r="Z471" s="259"/>
      <c r="AA471" s="259"/>
      <c r="AB471" s="259"/>
      <c r="AC471" s="1"/>
      <c r="AD471" s="1"/>
      <c r="AE471" s="1"/>
      <c r="AF471" s="1"/>
    </row>
    <row r="472" spans="1:32" ht="24" customHeight="1">
      <c r="A472" s="1"/>
      <c r="B472" s="252"/>
      <c r="C472" s="252"/>
      <c r="D472" s="252"/>
      <c r="E472" s="252"/>
      <c r="F472" s="252"/>
      <c r="G472" s="252"/>
      <c r="H472" s="252"/>
      <c r="I472" s="252"/>
      <c r="J472" s="252"/>
      <c r="K472" s="252"/>
      <c r="L472" s="253"/>
      <c r="M472" s="253"/>
      <c r="N472" s="252"/>
      <c r="O472" s="252"/>
      <c r="P472" s="252"/>
      <c r="Q472" s="271"/>
      <c r="R472" s="259"/>
      <c r="S472" s="259"/>
      <c r="T472" s="259"/>
      <c r="U472" s="259"/>
      <c r="V472" s="259"/>
      <c r="W472" s="259"/>
      <c r="X472" s="260"/>
      <c r="Y472" s="259"/>
      <c r="Z472" s="259"/>
      <c r="AA472" s="259"/>
      <c r="AB472" s="259"/>
      <c r="AC472" s="1"/>
      <c r="AD472" s="1"/>
      <c r="AE472" s="1"/>
      <c r="AF472" s="1"/>
    </row>
    <row r="473" spans="1:32" ht="15.75" customHeight="1">
      <c r="A473" s="1"/>
      <c r="B473" s="252"/>
      <c r="C473" s="252"/>
      <c r="D473" s="252"/>
      <c r="E473" s="252"/>
      <c r="F473" s="252"/>
      <c r="G473" s="252"/>
      <c r="H473" s="252"/>
      <c r="I473" s="252"/>
      <c r="J473" s="252"/>
      <c r="K473" s="252"/>
      <c r="L473" s="253"/>
      <c r="M473" s="253"/>
      <c r="N473" s="252"/>
      <c r="O473" s="252"/>
      <c r="P473" s="252"/>
      <c r="Q473" s="271"/>
      <c r="R473" s="259"/>
      <c r="S473" s="259"/>
      <c r="T473" s="259"/>
      <c r="U473" s="259"/>
      <c r="V473" s="259"/>
      <c r="W473" s="259"/>
      <c r="X473" s="260"/>
      <c r="Y473" s="259"/>
      <c r="Z473" s="259"/>
      <c r="AA473" s="259"/>
      <c r="AB473" s="259"/>
      <c r="AC473" s="1"/>
      <c r="AD473" s="1"/>
      <c r="AE473" s="1"/>
      <c r="AF473" s="1"/>
    </row>
    <row r="474" spans="1:32" ht="15.75" customHeight="1">
      <c r="A474" s="1"/>
      <c r="B474" s="252"/>
      <c r="C474" s="252"/>
      <c r="D474" s="252"/>
      <c r="E474" s="252"/>
      <c r="F474" s="252"/>
      <c r="G474" s="252"/>
      <c r="H474" s="252"/>
      <c r="I474" s="252"/>
      <c r="J474" s="252"/>
      <c r="K474" s="252"/>
      <c r="L474" s="253"/>
      <c r="M474" s="253"/>
      <c r="N474" s="252"/>
      <c r="O474" s="252"/>
      <c r="P474" s="252"/>
      <c r="Q474" s="272"/>
      <c r="R474" s="273"/>
      <c r="S474" s="274"/>
      <c r="T474" s="259"/>
      <c r="U474" s="259"/>
      <c r="V474" s="259"/>
      <c r="W474" s="259"/>
      <c r="X474" s="260"/>
      <c r="Y474" s="259"/>
      <c r="Z474" s="259"/>
      <c r="AA474" s="259"/>
      <c r="AB474" s="259"/>
      <c r="AC474" s="1"/>
      <c r="AD474" s="1"/>
      <c r="AE474" s="1"/>
      <c r="AF474" s="1"/>
    </row>
    <row r="475" spans="1:32" ht="16.5" customHeight="1">
      <c r="A475" s="1"/>
      <c r="B475" s="252"/>
      <c r="C475" s="252"/>
      <c r="D475" s="252"/>
      <c r="E475" s="252"/>
      <c r="F475" s="252"/>
      <c r="G475" s="252"/>
      <c r="H475" s="252"/>
      <c r="I475" s="252"/>
      <c r="J475" s="252"/>
      <c r="K475" s="252"/>
      <c r="L475" s="253"/>
      <c r="M475" s="253"/>
      <c r="N475" s="252"/>
      <c r="O475" s="252"/>
      <c r="P475" s="252"/>
      <c r="Q475" s="334" t="s">
        <v>626</v>
      </c>
      <c r="R475" s="335"/>
      <c r="S475" s="275"/>
      <c r="T475" s="259"/>
      <c r="U475" s="259"/>
      <c r="V475" s="259"/>
      <c r="W475" s="259"/>
      <c r="X475" s="260"/>
      <c r="Y475" s="259"/>
      <c r="Z475" s="259"/>
      <c r="AA475" s="259"/>
      <c r="AB475" s="259"/>
      <c r="AC475" s="1"/>
      <c r="AD475" s="1"/>
      <c r="AE475" s="1"/>
      <c r="AF475" s="1"/>
    </row>
    <row r="476" spans="1:32" ht="15.75" customHeight="1">
      <c r="A476" s="1"/>
      <c r="B476" s="252"/>
      <c r="C476" s="252"/>
      <c r="D476" s="252"/>
      <c r="E476" s="252"/>
      <c r="F476" s="252"/>
      <c r="G476" s="252"/>
      <c r="H476" s="252"/>
      <c r="I476" s="252"/>
      <c r="J476" s="252"/>
      <c r="K476" s="252"/>
      <c r="L476" s="253"/>
      <c r="M476" s="253"/>
      <c r="N476" s="252"/>
      <c r="O476" s="252"/>
      <c r="P476" s="252"/>
      <c r="Q476" s="336" t="s">
        <v>627</v>
      </c>
      <c r="R476" s="337"/>
      <c r="S476" s="276">
        <f>S456+S457+S458+S459+S460+S461+S467+S469</f>
        <v>48531.79</v>
      </c>
      <c r="T476" s="259"/>
      <c r="U476" s="259"/>
      <c r="V476" s="259"/>
      <c r="W476" s="259"/>
      <c r="X476" s="260"/>
      <c r="Y476" s="259"/>
      <c r="Z476" s="259"/>
      <c r="AA476" s="259"/>
      <c r="AB476" s="259"/>
      <c r="AC476" s="1"/>
      <c r="AD476" s="1"/>
      <c r="AE476" s="1"/>
      <c r="AF476" s="1"/>
    </row>
    <row r="477" spans="1:32" ht="18" customHeight="1">
      <c r="A477" s="1"/>
      <c r="B477" s="252"/>
      <c r="C477" s="252"/>
      <c r="D477" s="252"/>
      <c r="E477" s="252"/>
      <c r="F477" s="252"/>
      <c r="G477" s="252"/>
      <c r="H477" s="252"/>
      <c r="I477" s="252"/>
      <c r="J477" s="252"/>
      <c r="K477" s="252"/>
      <c r="L477" s="253"/>
      <c r="M477" s="253"/>
      <c r="N477" s="252"/>
      <c r="O477" s="252"/>
      <c r="P477" s="252"/>
      <c r="Q477" s="338" t="s">
        <v>628</v>
      </c>
      <c r="R477" s="339"/>
      <c r="S477" s="277">
        <f>S462+S464+S465+S466+S468</f>
        <v>11480.01928</v>
      </c>
      <c r="T477" s="259"/>
      <c r="U477" s="259"/>
      <c r="V477" s="259"/>
      <c r="W477" s="259"/>
      <c r="X477" s="260"/>
      <c r="Y477" s="259"/>
      <c r="Z477" s="259"/>
      <c r="AA477" s="259"/>
      <c r="AB477" s="259"/>
      <c r="AC477" s="1"/>
      <c r="AD477" s="1"/>
      <c r="AE477" s="1"/>
      <c r="AF477" s="1"/>
    </row>
    <row r="478" spans="1:32" ht="18" customHeight="1">
      <c r="A478" s="1"/>
      <c r="B478" s="252"/>
      <c r="C478" s="252"/>
      <c r="D478" s="252"/>
      <c r="E478" s="252"/>
      <c r="F478" s="252"/>
      <c r="G478" s="252"/>
      <c r="H478" s="252"/>
      <c r="I478" s="252"/>
      <c r="J478" s="252"/>
      <c r="K478" s="252"/>
      <c r="L478" s="253"/>
      <c r="M478" s="253"/>
      <c r="N478" s="252"/>
      <c r="O478" s="252"/>
      <c r="P478" s="252"/>
      <c r="Q478" s="338" t="s">
        <v>629</v>
      </c>
      <c r="R478" s="340"/>
      <c r="S478" s="278">
        <f>S463+S470</f>
        <v>9977.6</v>
      </c>
      <c r="T478" s="259"/>
      <c r="U478" s="259"/>
      <c r="V478" s="259"/>
      <c r="W478" s="259"/>
      <c r="X478" s="260"/>
      <c r="Y478" s="259"/>
      <c r="Z478" s="259"/>
      <c r="AA478" s="259"/>
      <c r="AB478" s="259"/>
      <c r="AC478" s="1"/>
      <c r="AD478" s="1"/>
      <c r="AE478" s="1"/>
      <c r="AF478" s="1"/>
    </row>
    <row r="479" spans="1:32" ht="18" customHeight="1">
      <c r="A479" s="1"/>
      <c r="B479" s="252"/>
      <c r="C479" s="252"/>
      <c r="D479" s="252"/>
      <c r="E479" s="252"/>
      <c r="F479" s="252"/>
      <c r="G479" s="252"/>
      <c r="H479" s="252"/>
      <c r="I479" s="252"/>
      <c r="J479" s="252"/>
      <c r="K479" s="252"/>
      <c r="L479" s="253"/>
      <c r="M479" s="253"/>
      <c r="N479" s="252"/>
      <c r="O479" s="252"/>
      <c r="P479" s="252"/>
      <c r="Q479" s="341" t="s">
        <v>630</v>
      </c>
      <c r="R479" s="342"/>
      <c r="S479" s="391">
        <f>SUM(S476:S478)</f>
        <v>69989.409280000007</v>
      </c>
      <c r="T479" s="259"/>
      <c r="U479" s="259"/>
      <c r="V479" s="259"/>
      <c r="W479" s="259"/>
      <c r="X479" s="260"/>
      <c r="Y479" s="259"/>
      <c r="Z479" s="259"/>
      <c r="AA479" s="259"/>
      <c r="AB479" s="259"/>
      <c r="AC479" s="1"/>
      <c r="AD479" s="1"/>
      <c r="AE479" s="1"/>
      <c r="AF479" s="1"/>
    </row>
    <row r="480" spans="1:32" ht="18" customHeight="1">
      <c r="A480" s="1"/>
      <c r="B480" s="252"/>
      <c r="C480" s="252"/>
      <c r="D480" s="252"/>
      <c r="E480" s="252"/>
      <c r="F480" s="252"/>
      <c r="G480" s="252"/>
      <c r="H480" s="252"/>
      <c r="I480" s="252"/>
      <c r="J480" s="252"/>
      <c r="K480" s="252"/>
      <c r="L480" s="253"/>
      <c r="M480" s="253"/>
      <c r="N480" s="252"/>
      <c r="O480" s="252"/>
      <c r="P480" s="252"/>
      <c r="Q480" s="341"/>
      <c r="R480" s="342"/>
      <c r="S480" s="392"/>
      <c r="T480" s="259"/>
      <c r="U480" s="259"/>
      <c r="V480" s="259"/>
      <c r="W480" s="259"/>
      <c r="X480" s="260"/>
      <c r="Y480" s="259"/>
      <c r="Z480" s="259"/>
      <c r="AA480" s="259"/>
      <c r="AB480" s="259"/>
      <c r="AC480" s="1"/>
      <c r="AD480" s="1"/>
      <c r="AE480" s="1"/>
      <c r="AF480" s="1"/>
    </row>
    <row r="481" spans="1:32" ht="16.5" customHeight="1">
      <c r="A481" s="1"/>
      <c r="B481" s="252"/>
      <c r="C481" s="252"/>
      <c r="D481" s="252"/>
      <c r="E481" s="252"/>
      <c r="F481" s="252"/>
      <c r="G481" s="252"/>
      <c r="H481" s="252"/>
      <c r="I481" s="252"/>
      <c r="J481" s="252"/>
      <c r="K481" s="252"/>
      <c r="L481" s="253"/>
      <c r="M481" s="253"/>
      <c r="N481" s="252"/>
      <c r="O481" s="252"/>
      <c r="P481" s="252"/>
      <c r="Q481" s="334" t="s">
        <v>631</v>
      </c>
      <c r="R481" s="335"/>
      <c r="S481" s="393"/>
      <c r="T481" s="259"/>
      <c r="U481" s="259"/>
      <c r="V481" s="259"/>
      <c r="W481" s="259"/>
      <c r="X481" s="260"/>
      <c r="Y481" s="259"/>
      <c r="Z481" s="259"/>
      <c r="AA481" s="259"/>
      <c r="AB481" s="259"/>
      <c r="AC481" s="1"/>
      <c r="AD481" s="1"/>
      <c r="AE481" s="1"/>
      <c r="AF481" s="1"/>
    </row>
    <row r="482" spans="1:32" ht="15.75" customHeight="1">
      <c r="A482" s="1"/>
      <c r="B482" s="252"/>
      <c r="C482" s="252"/>
      <c r="D482" s="252"/>
      <c r="E482" s="252"/>
      <c r="F482" s="252"/>
      <c r="G482" s="252"/>
      <c r="H482" s="252"/>
      <c r="I482" s="252"/>
      <c r="J482" s="252"/>
      <c r="K482" s="252"/>
      <c r="L482" s="253"/>
      <c r="M482" s="253"/>
      <c r="N482" s="252"/>
      <c r="O482" s="252"/>
      <c r="P482" s="252"/>
      <c r="Q482" s="479" t="s">
        <v>632</v>
      </c>
      <c r="R482" s="480"/>
      <c r="S482" s="276">
        <f>S456+S457+S458+S459+S460+S461+S462+S463+S464+S465+S466+S467</f>
        <v>39481.117679999996</v>
      </c>
      <c r="T482" s="259"/>
      <c r="U482" s="259"/>
      <c r="V482" s="259"/>
      <c r="W482" s="259"/>
      <c r="X482" s="260"/>
      <c r="Y482" s="259"/>
      <c r="Z482" s="259"/>
      <c r="AA482" s="259"/>
      <c r="AB482" s="259"/>
      <c r="AC482" s="1"/>
      <c r="AD482" s="1"/>
      <c r="AE482" s="1"/>
      <c r="AF482" s="1"/>
    </row>
    <row r="483" spans="1:32" ht="18" customHeight="1">
      <c r="A483" s="1"/>
      <c r="B483" s="252"/>
      <c r="C483" s="252"/>
      <c r="D483" s="252"/>
      <c r="E483" s="252"/>
      <c r="F483" s="252"/>
      <c r="G483" s="252"/>
      <c r="H483" s="252"/>
      <c r="I483" s="252"/>
      <c r="J483" s="252"/>
      <c r="K483" s="252"/>
      <c r="L483" s="253"/>
      <c r="M483" s="253"/>
      <c r="N483" s="252"/>
      <c r="O483" s="252"/>
      <c r="P483" s="252"/>
      <c r="Q483" s="481" t="s">
        <v>633</v>
      </c>
      <c r="R483" s="482"/>
      <c r="S483" s="279">
        <v>0</v>
      </c>
      <c r="T483" s="259"/>
      <c r="U483" s="259"/>
      <c r="V483" s="259"/>
      <c r="W483" s="259"/>
      <c r="X483" s="260"/>
      <c r="Y483" s="259"/>
      <c r="Z483" s="259"/>
      <c r="AA483" s="259"/>
      <c r="AB483" s="259"/>
      <c r="AC483" s="1"/>
      <c r="AD483" s="1"/>
      <c r="AE483" s="1"/>
      <c r="AF483" s="1"/>
    </row>
    <row r="484" spans="1:32" ht="18" customHeight="1">
      <c r="A484" s="1"/>
      <c r="B484" s="252"/>
      <c r="C484" s="252"/>
      <c r="D484" s="252"/>
      <c r="E484" s="252"/>
      <c r="F484" s="252"/>
      <c r="G484" s="252"/>
      <c r="H484" s="252"/>
      <c r="I484" s="252"/>
      <c r="J484" s="252"/>
      <c r="K484" s="252"/>
      <c r="L484" s="253"/>
      <c r="M484" s="253"/>
      <c r="N484" s="252"/>
      <c r="O484" s="252"/>
      <c r="P484" s="252"/>
      <c r="Q484" s="481" t="s">
        <v>634</v>
      </c>
      <c r="R484" s="482"/>
      <c r="S484" s="277">
        <f>S468</f>
        <v>220.00160000000002</v>
      </c>
      <c r="T484" s="259"/>
      <c r="U484" s="259"/>
      <c r="V484" s="259"/>
      <c r="W484" s="259"/>
      <c r="X484" s="260"/>
      <c r="Y484" s="259"/>
      <c r="Z484" s="259"/>
      <c r="AA484" s="259"/>
      <c r="AB484" s="259"/>
      <c r="AC484" s="1"/>
      <c r="AD484" s="1"/>
      <c r="AE484" s="1"/>
      <c r="AF484" s="1"/>
    </row>
    <row r="485" spans="1:32" ht="18" customHeight="1">
      <c r="A485" s="1"/>
      <c r="B485" s="252"/>
      <c r="C485" s="252"/>
      <c r="D485" s="252"/>
      <c r="E485" s="252"/>
      <c r="F485" s="252"/>
      <c r="G485" s="252"/>
      <c r="H485" s="252"/>
      <c r="I485" s="252"/>
      <c r="J485" s="252"/>
      <c r="K485" s="252"/>
      <c r="L485" s="253"/>
      <c r="M485" s="253"/>
      <c r="N485" s="252"/>
      <c r="O485" s="252"/>
      <c r="P485" s="252"/>
      <c r="Q485" s="481" t="s">
        <v>635</v>
      </c>
      <c r="R485" s="482"/>
      <c r="S485" s="278">
        <f>S469+S470</f>
        <v>30288.29</v>
      </c>
      <c r="T485" s="259"/>
      <c r="U485" s="259"/>
      <c r="V485" s="259"/>
      <c r="W485" s="259"/>
      <c r="X485" s="260"/>
      <c r="Y485" s="259"/>
      <c r="Z485" s="259"/>
      <c r="AA485" s="259"/>
      <c r="AB485" s="259"/>
      <c r="AC485" s="1"/>
      <c r="AD485" s="1"/>
      <c r="AE485" s="1"/>
      <c r="AF485" s="1"/>
    </row>
    <row r="486" spans="1:32" ht="18" customHeight="1">
      <c r="A486" s="1"/>
      <c r="B486" s="252"/>
      <c r="C486" s="252"/>
      <c r="D486" s="252"/>
      <c r="E486" s="252"/>
      <c r="F486" s="252"/>
      <c r="G486" s="252"/>
      <c r="H486" s="252"/>
      <c r="I486" s="252"/>
      <c r="J486" s="252"/>
      <c r="K486" s="252"/>
      <c r="L486" s="253"/>
      <c r="M486" s="253"/>
      <c r="N486" s="252"/>
      <c r="O486" s="252"/>
      <c r="P486" s="252"/>
      <c r="Q486" s="341" t="s">
        <v>630</v>
      </c>
      <c r="R486" s="342"/>
      <c r="S486" s="391">
        <f>SUM(S482:S485)</f>
        <v>69989.409279999993</v>
      </c>
      <c r="T486" s="259"/>
      <c r="U486" s="280"/>
      <c r="V486" s="259"/>
      <c r="W486" s="259"/>
      <c r="X486" s="260"/>
      <c r="Y486" s="259"/>
      <c r="Z486" s="259"/>
      <c r="AA486" s="259"/>
      <c r="AB486" s="259"/>
      <c r="AC486" s="1"/>
      <c r="AD486" s="1"/>
      <c r="AE486" s="1"/>
      <c r="AF486" s="1"/>
    </row>
    <row r="487" spans="1:32" ht="15.75" customHeight="1">
      <c r="A487" s="1"/>
      <c r="B487" s="252"/>
      <c r="C487" s="252"/>
      <c r="D487" s="252"/>
      <c r="E487" s="252"/>
      <c r="F487" s="252"/>
      <c r="G487" s="252"/>
      <c r="H487" s="252"/>
      <c r="I487" s="252"/>
      <c r="J487" s="252"/>
      <c r="K487" s="252"/>
      <c r="L487" s="253"/>
      <c r="M487" s="253"/>
      <c r="N487" s="252"/>
      <c r="O487" s="252"/>
      <c r="P487" s="252"/>
      <c r="Q487" s="281"/>
      <c r="R487" s="282"/>
      <c r="S487" s="283"/>
      <c r="T487" s="259"/>
      <c r="U487" s="259"/>
      <c r="V487" s="259"/>
      <c r="W487" s="259"/>
      <c r="X487" s="260"/>
      <c r="Y487" s="259"/>
      <c r="Z487" s="259"/>
      <c r="AA487" s="259"/>
      <c r="AB487" s="259"/>
      <c r="AC487" s="1"/>
      <c r="AD487" s="1"/>
      <c r="AE487" s="1"/>
      <c r="AF487" s="1"/>
    </row>
    <row r="488" spans="1:32" ht="15.75" customHeight="1">
      <c r="S488" s="1"/>
      <c r="T488" s="1"/>
      <c r="U488" s="1"/>
      <c r="AA488" s="1"/>
      <c r="AB488" s="1"/>
      <c r="AC488" s="1"/>
      <c r="AD488" s="1"/>
      <c r="AE488" s="1"/>
      <c r="AF488" s="1"/>
    </row>
    <row r="489" spans="1:32" ht="15.75" customHeight="1">
      <c r="S489" s="1"/>
      <c r="T489" s="1"/>
      <c r="U489" s="1"/>
      <c r="AA489" s="1"/>
      <c r="AB489" s="1"/>
      <c r="AC489" s="1"/>
      <c r="AD489" s="1"/>
      <c r="AE489" s="1"/>
      <c r="AF489" s="1"/>
    </row>
  </sheetData>
  <mergeCells count="1237">
    <mergeCell ref="A244:A266"/>
    <mergeCell ref="A420:A428"/>
    <mergeCell ref="A429:A448"/>
    <mergeCell ref="A9:A17"/>
    <mergeCell ref="A18:A41"/>
    <mergeCell ref="A42:A71"/>
    <mergeCell ref="A73:A106"/>
    <mergeCell ref="A107:A154"/>
    <mergeCell ref="A156:A181"/>
    <mergeCell ref="A182:A204"/>
    <mergeCell ref="A205:A221"/>
    <mergeCell ref="A223:A229"/>
    <mergeCell ref="A230:A243"/>
    <mergeCell ref="E9:E11"/>
    <mergeCell ref="F9:F11"/>
    <mergeCell ref="D12:D17"/>
    <mergeCell ref="E12:E17"/>
    <mergeCell ref="B62:B66"/>
    <mergeCell ref="C62:C66"/>
    <mergeCell ref="D62:D66"/>
    <mergeCell ref="E62:E66"/>
    <mergeCell ref="D294:D298"/>
    <mergeCell ref="E294:E298"/>
    <mergeCell ref="F294:F298"/>
    <mergeCell ref="D300:D304"/>
    <mergeCell ref="E300:E304"/>
    <mergeCell ref="F300:F304"/>
    <mergeCell ref="D305:D309"/>
    <mergeCell ref="B335:B339"/>
    <mergeCell ref="B340:B344"/>
    <mergeCell ref="C340:C344"/>
    <mergeCell ref="C345:C349"/>
    <mergeCell ref="K12:K17"/>
    <mergeCell ref="L12:L17"/>
    <mergeCell ref="B18:B23"/>
    <mergeCell ref="C18:C23"/>
    <mergeCell ref="D18:D23"/>
    <mergeCell ref="E18:E23"/>
    <mergeCell ref="M18:M23"/>
    <mergeCell ref="N18:N23"/>
    <mergeCell ref="O18:O23"/>
    <mergeCell ref="P18:P23"/>
    <mergeCell ref="F18:F23"/>
    <mergeCell ref="G18:G23"/>
    <mergeCell ref="H18:H23"/>
    <mergeCell ref="I18:I23"/>
    <mergeCell ref="J18:J23"/>
    <mergeCell ref="K18:K23"/>
    <mergeCell ref="L18:L23"/>
    <mergeCell ref="Q7:X7"/>
    <mergeCell ref="Y7:AA7"/>
    <mergeCell ref="AB7:AD7"/>
    <mergeCell ref="AE7:AE8"/>
    <mergeCell ref="M9:M11"/>
    <mergeCell ref="N9:N11"/>
    <mergeCell ref="O9:O11"/>
    <mergeCell ref="P9:P11"/>
    <mergeCell ref="AE9:AE11"/>
    <mergeCell ref="AE12:AE17"/>
    <mergeCell ref="AE18:AE23"/>
    <mergeCell ref="I3:P3"/>
    <mergeCell ref="Q3:AE3"/>
    <mergeCell ref="A1:H1"/>
    <mergeCell ref="I1:P1"/>
    <mergeCell ref="Q1:AE1"/>
    <mergeCell ref="A2:H2"/>
    <mergeCell ref="I2:P2"/>
    <mergeCell ref="Q2:AE2"/>
    <mergeCell ref="A3:H3"/>
    <mergeCell ref="A4:H4"/>
    <mergeCell ref="I4:P4"/>
    <mergeCell ref="Q4:AE4"/>
    <mergeCell ref="B6:C6"/>
    <mergeCell ref="D6:H6"/>
    <mergeCell ref="I6:P6"/>
    <mergeCell ref="Q6:AE6"/>
    <mergeCell ref="H7:H8"/>
    <mergeCell ref="I7:I8"/>
    <mergeCell ref="J7:J8"/>
    <mergeCell ref="K7:K8"/>
    <mergeCell ref="M12:M17"/>
    <mergeCell ref="AE24:AE31"/>
    <mergeCell ref="AE32:AE37"/>
    <mergeCell ref="AE38:AE41"/>
    <mergeCell ref="AE42:AE43"/>
    <mergeCell ref="M32:M37"/>
    <mergeCell ref="N32:N37"/>
    <mergeCell ref="O32:O37"/>
    <mergeCell ref="P32:P37"/>
    <mergeCell ref="F32:F37"/>
    <mergeCell ref="G32:G37"/>
    <mergeCell ref="H32:H37"/>
    <mergeCell ref="I32:I37"/>
    <mergeCell ref="J32:J37"/>
    <mergeCell ref="K32:K37"/>
    <mergeCell ref="L32:L37"/>
    <mergeCell ref="O38:O41"/>
    <mergeCell ref="P38:P41"/>
    <mergeCell ref="K42:K43"/>
    <mergeCell ref="L42:L43"/>
    <mergeCell ref="L59:L61"/>
    <mergeCell ref="B38:B41"/>
    <mergeCell ref="C38:C41"/>
    <mergeCell ref="D38:D41"/>
    <mergeCell ref="E38:E41"/>
    <mergeCell ref="F38:F41"/>
    <mergeCell ref="G38:G41"/>
    <mergeCell ref="B42:B43"/>
    <mergeCell ref="C42:C43"/>
    <mergeCell ref="D42:D43"/>
    <mergeCell ref="N7:N8"/>
    <mergeCell ref="O7:O8"/>
    <mergeCell ref="P7:P8"/>
    <mergeCell ref="B7:B8"/>
    <mergeCell ref="B9:B11"/>
    <mergeCell ref="C9:C11"/>
    <mergeCell ref="D9:D11"/>
    <mergeCell ref="H9:H11"/>
    <mergeCell ref="I9:I11"/>
    <mergeCell ref="J9:J11"/>
    <mergeCell ref="K9:K11"/>
    <mergeCell ref="L9:L11"/>
    <mergeCell ref="E42:E43"/>
    <mergeCell ref="L7:M7"/>
    <mergeCell ref="N12:N17"/>
    <mergeCell ref="O12:O17"/>
    <mergeCell ref="P12:P17"/>
    <mergeCell ref="F12:F17"/>
    <mergeCell ref="G12:G17"/>
    <mergeCell ref="H12:H17"/>
    <mergeCell ref="I12:I17"/>
    <mergeCell ref="J12:J17"/>
    <mergeCell ref="AE62:AE66"/>
    <mergeCell ref="AE67:AE71"/>
    <mergeCell ref="AB72:AE72"/>
    <mergeCell ref="AE73:AE77"/>
    <mergeCell ref="F62:F66"/>
    <mergeCell ref="G62:G66"/>
    <mergeCell ref="H62:H66"/>
    <mergeCell ref="I62:I66"/>
    <mergeCell ref="J62:J66"/>
    <mergeCell ref="K62:K66"/>
    <mergeCell ref="L62:L66"/>
    <mergeCell ref="F73:F77"/>
    <mergeCell ref="G73:G77"/>
    <mergeCell ref="H73:H77"/>
    <mergeCell ref="M73:M77"/>
    <mergeCell ref="AE59:AE61"/>
    <mergeCell ref="H38:H41"/>
    <mergeCell ref="I38:I41"/>
    <mergeCell ref="J38:J41"/>
    <mergeCell ref="K38:K41"/>
    <mergeCell ref="L38:L41"/>
    <mergeCell ref="M38:M41"/>
    <mergeCell ref="N38:N41"/>
    <mergeCell ref="M59:M61"/>
    <mergeCell ref="N59:N61"/>
    <mergeCell ref="O59:O61"/>
    <mergeCell ref="P59:P61"/>
    <mergeCell ref="F59:F61"/>
    <mergeCell ref="G59:G61"/>
    <mergeCell ref="H59:H61"/>
    <mergeCell ref="I59:I61"/>
    <mergeCell ref="J59:J61"/>
    <mergeCell ref="AE260:AE266"/>
    <mergeCell ref="AB267:AE267"/>
    <mergeCell ref="AE268:AE270"/>
    <mergeCell ref="AE273:AE275"/>
    <mergeCell ref="AE284:AE288"/>
    <mergeCell ref="AE289:AE293"/>
    <mergeCell ref="AB299:AE299"/>
    <mergeCell ref="AE335:AE339"/>
    <mergeCell ref="AE340:AE344"/>
    <mergeCell ref="AE345:AE349"/>
    <mergeCell ref="AE350:AE354"/>
    <mergeCell ref="AB355:AE355"/>
    <mergeCell ref="AE356:AE368"/>
    <mergeCell ref="AE294:AE298"/>
    <mergeCell ref="AE300:AE304"/>
    <mergeCell ref="AE305:AE309"/>
    <mergeCell ref="AE310:AE314"/>
    <mergeCell ref="AE315:AE319"/>
    <mergeCell ref="AB321:AE321"/>
    <mergeCell ref="AE322:AE334"/>
    <mergeCell ref="AE245:AE249"/>
    <mergeCell ref="AE250:AE254"/>
    <mergeCell ref="D78:D83"/>
    <mergeCell ref="E78:E83"/>
    <mergeCell ref="F78:F83"/>
    <mergeCell ref="G78:G83"/>
    <mergeCell ref="H78:H83"/>
    <mergeCell ref="I78:I83"/>
    <mergeCell ref="J78:J83"/>
    <mergeCell ref="K78:K83"/>
    <mergeCell ref="L78:L83"/>
    <mergeCell ref="AE78:AE83"/>
    <mergeCell ref="AE84:AE88"/>
    <mergeCell ref="AE89:AE96"/>
    <mergeCell ref="AE97:AE101"/>
    <mergeCell ref="AE102:AE109"/>
    <mergeCell ref="AE145:AE149"/>
    <mergeCell ref="AE150:AE154"/>
    <mergeCell ref="AB155:AE155"/>
    <mergeCell ref="AE110:AE114"/>
    <mergeCell ref="AE115:AE119"/>
    <mergeCell ref="AE120:AE124"/>
    <mergeCell ref="AE125:AE129"/>
    <mergeCell ref="AE130:AE134"/>
    <mergeCell ref="AE135:AE139"/>
    <mergeCell ref="AE140:AE144"/>
    <mergeCell ref="K135:K139"/>
    <mergeCell ref="L135:L139"/>
    <mergeCell ref="M135:M139"/>
    <mergeCell ref="N135:N139"/>
    <mergeCell ref="O135:O139"/>
    <mergeCell ref="P135:P139"/>
    <mergeCell ref="AE202:AE206"/>
    <mergeCell ref="AE207:AE211"/>
    <mergeCell ref="AE212:AE216"/>
    <mergeCell ref="AE217:AE221"/>
    <mergeCell ref="AB222:AE222"/>
    <mergeCell ref="AE156:AE170"/>
    <mergeCell ref="AE171:AE175"/>
    <mergeCell ref="AE176:AE180"/>
    <mergeCell ref="AE182:AE186"/>
    <mergeCell ref="AE187:AE191"/>
    <mergeCell ref="AE192:AE196"/>
    <mergeCell ref="AE197:AE201"/>
    <mergeCell ref="AE223:AE230"/>
    <mergeCell ref="AE231:AE235"/>
    <mergeCell ref="AE236:AE244"/>
    <mergeCell ref="M223:M230"/>
    <mergeCell ref="N223:N230"/>
    <mergeCell ref="O223:O230"/>
    <mergeCell ref="P223:P230"/>
    <mergeCell ref="N231:N235"/>
    <mergeCell ref="O231:O235"/>
    <mergeCell ref="P231:P235"/>
    <mergeCell ref="M171:M175"/>
    <mergeCell ref="N171:N175"/>
    <mergeCell ref="O171:O175"/>
    <mergeCell ref="P171:P175"/>
    <mergeCell ref="M187:M191"/>
    <mergeCell ref="N187:N191"/>
    <mergeCell ref="AE255:AE259"/>
    <mergeCell ref="K231:K235"/>
    <mergeCell ref="L231:L235"/>
    <mergeCell ref="D231:D235"/>
    <mergeCell ref="E231:E235"/>
    <mergeCell ref="F231:F235"/>
    <mergeCell ref="G231:G235"/>
    <mergeCell ref="H231:H235"/>
    <mergeCell ref="I231:I235"/>
    <mergeCell ref="J231:J235"/>
    <mergeCell ref="K268:K272"/>
    <mergeCell ref="L268:L272"/>
    <mergeCell ref="D268:D272"/>
    <mergeCell ref="E268:E272"/>
    <mergeCell ref="F268:F272"/>
    <mergeCell ref="G268:G272"/>
    <mergeCell ref="H268:H272"/>
    <mergeCell ref="I268:I272"/>
    <mergeCell ref="J268:J272"/>
    <mergeCell ref="K236:K244"/>
    <mergeCell ref="L236:L244"/>
    <mergeCell ref="M236:M244"/>
    <mergeCell ref="N236:N244"/>
    <mergeCell ref="O236:O244"/>
    <mergeCell ref="P236:P244"/>
    <mergeCell ref="D236:D244"/>
    <mergeCell ref="E236:E244"/>
    <mergeCell ref="F236:F244"/>
    <mergeCell ref="G236:G244"/>
    <mergeCell ref="M231:M235"/>
    <mergeCell ref="H236:H244"/>
    <mergeCell ref="I236:I244"/>
    <mergeCell ref="D273:D283"/>
    <mergeCell ref="E273:E283"/>
    <mergeCell ref="F273:F283"/>
    <mergeCell ref="D284:D288"/>
    <mergeCell ref="E284:E288"/>
    <mergeCell ref="F284:F288"/>
    <mergeCell ref="D289:D293"/>
    <mergeCell ref="N273:N283"/>
    <mergeCell ref="O273:O283"/>
    <mergeCell ref="P273:P283"/>
    <mergeCell ref="G273:G283"/>
    <mergeCell ref="H273:H283"/>
    <mergeCell ref="I273:I283"/>
    <mergeCell ref="J273:J283"/>
    <mergeCell ref="K273:K283"/>
    <mergeCell ref="L273:L283"/>
    <mergeCell ref="M273:M283"/>
    <mergeCell ref="N284:N288"/>
    <mergeCell ref="O284:O288"/>
    <mergeCell ref="P284:P288"/>
    <mergeCell ref="G284:G288"/>
    <mergeCell ref="H284:H288"/>
    <mergeCell ref="I284:I288"/>
    <mergeCell ref="J284:J288"/>
    <mergeCell ref="K284:K288"/>
    <mergeCell ref="L284:L288"/>
    <mergeCell ref="M284:M288"/>
    <mergeCell ref="L294:L298"/>
    <mergeCell ref="M294:M298"/>
    <mergeCell ref="N294:N298"/>
    <mergeCell ref="O294:O298"/>
    <mergeCell ref="P294:P298"/>
    <mergeCell ref="E289:E293"/>
    <mergeCell ref="F289:F293"/>
    <mergeCell ref="G294:G298"/>
    <mergeCell ref="H294:H298"/>
    <mergeCell ref="I294:I298"/>
    <mergeCell ref="J294:J298"/>
    <mergeCell ref="K294:K298"/>
    <mergeCell ref="N300:N304"/>
    <mergeCell ref="O300:O304"/>
    <mergeCell ref="P300:P304"/>
    <mergeCell ref="G300:G304"/>
    <mergeCell ref="H300:H304"/>
    <mergeCell ref="I300:I304"/>
    <mergeCell ref="J300:J304"/>
    <mergeCell ref="K300:K304"/>
    <mergeCell ref="L300:L304"/>
    <mergeCell ref="M300:M304"/>
    <mergeCell ref="N289:N293"/>
    <mergeCell ref="O289:O293"/>
    <mergeCell ref="P289:P293"/>
    <mergeCell ref="G289:G293"/>
    <mergeCell ref="H289:H293"/>
    <mergeCell ref="I289:I293"/>
    <mergeCell ref="J289:J293"/>
    <mergeCell ref="K289:K293"/>
    <mergeCell ref="L289:L293"/>
    <mergeCell ref="M289:M293"/>
    <mergeCell ref="L310:L314"/>
    <mergeCell ref="M310:M314"/>
    <mergeCell ref="N310:N314"/>
    <mergeCell ref="O310:O314"/>
    <mergeCell ref="P310:P314"/>
    <mergeCell ref="E305:E309"/>
    <mergeCell ref="F305:F309"/>
    <mergeCell ref="G310:G314"/>
    <mergeCell ref="H310:H314"/>
    <mergeCell ref="I310:I314"/>
    <mergeCell ref="J310:J314"/>
    <mergeCell ref="K310:K314"/>
    <mergeCell ref="N315:N319"/>
    <mergeCell ref="O315:O319"/>
    <mergeCell ref="P315:P319"/>
    <mergeCell ref="G315:G319"/>
    <mergeCell ref="H315:H319"/>
    <mergeCell ref="I315:I319"/>
    <mergeCell ref="J315:J319"/>
    <mergeCell ref="K315:K319"/>
    <mergeCell ref="L315:L319"/>
    <mergeCell ref="M315:M319"/>
    <mergeCell ref="N305:N309"/>
    <mergeCell ref="O305:O309"/>
    <mergeCell ref="P305:P309"/>
    <mergeCell ref="G305:G309"/>
    <mergeCell ref="H305:H309"/>
    <mergeCell ref="I305:I309"/>
    <mergeCell ref="J305:J309"/>
    <mergeCell ref="K305:K309"/>
    <mergeCell ref="L305:L309"/>
    <mergeCell ref="M305:M309"/>
    <mergeCell ref="L322:L334"/>
    <mergeCell ref="M322:M334"/>
    <mergeCell ref="P322:P334"/>
    <mergeCell ref="E322:E334"/>
    <mergeCell ref="F322:F334"/>
    <mergeCell ref="G322:G334"/>
    <mergeCell ref="H322:H334"/>
    <mergeCell ref="I322:I334"/>
    <mergeCell ref="J322:J334"/>
    <mergeCell ref="K322:K334"/>
    <mergeCell ref="N335:N339"/>
    <mergeCell ref="O335:O339"/>
    <mergeCell ref="P335:P339"/>
    <mergeCell ref="G335:G339"/>
    <mergeCell ref="H335:H339"/>
    <mergeCell ref="I335:I339"/>
    <mergeCell ref="J335:J339"/>
    <mergeCell ref="K335:K339"/>
    <mergeCell ref="L335:L339"/>
    <mergeCell ref="M335:M339"/>
    <mergeCell ref="P340:P344"/>
    <mergeCell ref="G340:G344"/>
    <mergeCell ref="H340:H344"/>
    <mergeCell ref="I340:I344"/>
    <mergeCell ref="J340:J344"/>
    <mergeCell ref="K340:K344"/>
    <mergeCell ref="L340:L344"/>
    <mergeCell ref="M340:M344"/>
    <mergeCell ref="L345:L349"/>
    <mergeCell ref="M345:M349"/>
    <mergeCell ref="N345:N349"/>
    <mergeCell ref="O345:O349"/>
    <mergeCell ref="P345:P349"/>
    <mergeCell ref="E345:E349"/>
    <mergeCell ref="F345:F349"/>
    <mergeCell ref="G345:G349"/>
    <mergeCell ref="H345:H349"/>
    <mergeCell ref="I345:I349"/>
    <mergeCell ref="J345:J349"/>
    <mergeCell ref="K345:K349"/>
    <mergeCell ref="B345:B349"/>
    <mergeCell ref="B350:B354"/>
    <mergeCell ref="C350:C354"/>
    <mergeCell ref="C356:C368"/>
    <mergeCell ref="D356:D368"/>
    <mergeCell ref="E356:E368"/>
    <mergeCell ref="F356:F368"/>
    <mergeCell ref="C335:C339"/>
    <mergeCell ref="D335:D339"/>
    <mergeCell ref="E335:E339"/>
    <mergeCell ref="F335:F339"/>
    <mergeCell ref="D340:D344"/>
    <mergeCell ref="E340:E344"/>
    <mergeCell ref="F340:F344"/>
    <mergeCell ref="D345:D349"/>
    <mergeCell ref="K350:K354"/>
    <mergeCell ref="L350:L354"/>
    <mergeCell ref="D350:D354"/>
    <mergeCell ref="E350:E354"/>
    <mergeCell ref="F350:F354"/>
    <mergeCell ref="G350:G354"/>
    <mergeCell ref="H350:H354"/>
    <mergeCell ref="I350:I354"/>
    <mergeCell ref="J350:J354"/>
    <mergeCell ref="B44:B49"/>
    <mergeCell ref="C44:C49"/>
    <mergeCell ref="M44:M49"/>
    <mergeCell ref="N44:N49"/>
    <mergeCell ref="O44:O49"/>
    <mergeCell ref="P44:P49"/>
    <mergeCell ref="AE44:AE49"/>
    <mergeCell ref="AE50:AE53"/>
    <mergeCell ref="AE54:AE58"/>
    <mergeCell ref="F42:F43"/>
    <mergeCell ref="G42:G43"/>
    <mergeCell ref="H44:H49"/>
    <mergeCell ref="I44:I49"/>
    <mergeCell ref="J44:J49"/>
    <mergeCell ref="K44:K49"/>
    <mergeCell ref="L44:L49"/>
    <mergeCell ref="D44:D49"/>
    <mergeCell ref="E44:E49"/>
    <mergeCell ref="F44:F49"/>
    <mergeCell ref="G44:G49"/>
    <mergeCell ref="B50:B53"/>
    <mergeCell ref="C50:C53"/>
    <mergeCell ref="D50:D53"/>
    <mergeCell ref="E50:E53"/>
    <mergeCell ref="M50:M53"/>
    <mergeCell ref="N50:N53"/>
    <mergeCell ref="O50:O53"/>
    <mergeCell ref="P50:P53"/>
    <mergeCell ref="F50:F53"/>
    <mergeCell ref="G50:G53"/>
    <mergeCell ref="H50:H53"/>
    <mergeCell ref="I50:I53"/>
    <mergeCell ref="K120:K124"/>
    <mergeCell ref="D135:D139"/>
    <mergeCell ref="E135:E139"/>
    <mergeCell ref="K125:K129"/>
    <mergeCell ref="L125:L129"/>
    <mergeCell ref="J50:J53"/>
    <mergeCell ref="K50:K53"/>
    <mergeCell ref="L50:L53"/>
    <mergeCell ref="I54:I58"/>
    <mergeCell ref="J54:J58"/>
    <mergeCell ref="K54:K58"/>
    <mergeCell ref="L54:L58"/>
    <mergeCell ref="M54:M58"/>
    <mergeCell ref="N54:N58"/>
    <mergeCell ref="O54:O58"/>
    <mergeCell ref="P54:P58"/>
    <mergeCell ref="B54:B58"/>
    <mergeCell ref="C54:C58"/>
    <mergeCell ref="D54:D58"/>
    <mergeCell ref="E54:E58"/>
    <mergeCell ref="F54:F58"/>
    <mergeCell ref="G54:G58"/>
    <mergeCell ref="H54:H58"/>
    <mergeCell ref="M62:M66"/>
    <mergeCell ref="N62:N66"/>
    <mergeCell ref="O62:O66"/>
    <mergeCell ref="P62:P66"/>
    <mergeCell ref="B59:B61"/>
    <mergeCell ref="C59:C61"/>
    <mergeCell ref="D59:D61"/>
    <mergeCell ref="E59:E61"/>
    <mergeCell ref="K59:K61"/>
    <mergeCell ref="K110:K114"/>
    <mergeCell ref="L110:L114"/>
    <mergeCell ref="M110:M114"/>
    <mergeCell ref="N110:N114"/>
    <mergeCell ref="O110:O114"/>
    <mergeCell ref="P110:P114"/>
    <mergeCell ref="D110:D114"/>
    <mergeCell ref="E110:E114"/>
    <mergeCell ref="F110:F114"/>
    <mergeCell ref="G110:G114"/>
    <mergeCell ref="H110:H114"/>
    <mergeCell ref="I110:I114"/>
    <mergeCell ref="J110:J114"/>
    <mergeCell ref="K115:K119"/>
    <mergeCell ref="L115:L119"/>
    <mergeCell ref="M115:M119"/>
    <mergeCell ref="N115:N119"/>
    <mergeCell ref="O115:O119"/>
    <mergeCell ref="P115:P119"/>
    <mergeCell ref="D115:D119"/>
    <mergeCell ref="E115:E119"/>
    <mergeCell ref="F115:F119"/>
    <mergeCell ref="G115:G119"/>
    <mergeCell ref="H115:H119"/>
    <mergeCell ref="I115:I119"/>
    <mergeCell ref="J115:J119"/>
    <mergeCell ref="B110:B114"/>
    <mergeCell ref="C110:C114"/>
    <mergeCell ref="B115:B119"/>
    <mergeCell ref="C115:C119"/>
    <mergeCell ref="B120:B124"/>
    <mergeCell ref="C120:C124"/>
    <mergeCell ref="B125:B129"/>
    <mergeCell ref="C125:C129"/>
    <mergeCell ref="B130:B134"/>
    <mergeCell ref="C130:C134"/>
    <mergeCell ref="B135:B139"/>
    <mergeCell ref="C135:C139"/>
    <mergeCell ref="L120:L124"/>
    <mergeCell ref="M120:M124"/>
    <mergeCell ref="N120:N124"/>
    <mergeCell ref="O120:O124"/>
    <mergeCell ref="P120:P124"/>
    <mergeCell ref="D120:D124"/>
    <mergeCell ref="E120:E124"/>
    <mergeCell ref="F120:F124"/>
    <mergeCell ref="G120:G124"/>
    <mergeCell ref="H120:H124"/>
    <mergeCell ref="I120:I124"/>
    <mergeCell ref="J120:J124"/>
    <mergeCell ref="K130:K134"/>
    <mergeCell ref="L130:L134"/>
    <mergeCell ref="M130:M134"/>
    <mergeCell ref="N130:N134"/>
    <mergeCell ref="O130:O134"/>
    <mergeCell ref="P130:P134"/>
    <mergeCell ref="D130:D134"/>
    <mergeCell ref="F135:F139"/>
    <mergeCell ref="O24:O31"/>
    <mergeCell ref="P24:P31"/>
    <mergeCell ref="F24:F31"/>
    <mergeCell ref="G24:G31"/>
    <mergeCell ref="H24:H31"/>
    <mergeCell ref="I24:I31"/>
    <mergeCell ref="J24:J31"/>
    <mergeCell ref="K24:K31"/>
    <mergeCell ref="L24:L31"/>
    <mergeCell ref="B32:B37"/>
    <mergeCell ref="C32:C37"/>
    <mergeCell ref="D32:D37"/>
    <mergeCell ref="E32:E37"/>
    <mergeCell ref="O42:O43"/>
    <mergeCell ref="P42:P43"/>
    <mergeCell ref="H42:H43"/>
    <mergeCell ref="I42:I43"/>
    <mergeCell ref="J42:J43"/>
    <mergeCell ref="M78:M83"/>
    <mergeCell ref="N78:N83"/>
    <mergeCell ref="O78:O83"/>
    <mergeCell ref="P78:P83"/>
    <mergeCell ref="I73:I77"/>
    <mergeCell ref="J73:J77"/>
    <mergeCell ref="K73:K77"/>
    <mergeCell ref="L73:L77"/>
    <mergeCell ref="N73:N77"/>
    <mergeCell ref="O73:O77"/>
    <mergeCell ref="P73:P77"/>
    <mergeCell ref="D73:D77"/>
    <mergeCell ref="E73:E77"/>
    <mergeCell ref="I145:I149"/>
    <mergeCell ref="J145:J149"/>
    <mergeCell ref="K145:K149"/>
    <mergeCell ref="L145:L149"/>
    <mergeCell ref="M145:M149"/>
    <mergeCell ref="N145:N149"/>
    <mergeCell ref="O145:O149"/>
    <mergeCell ref="P145:P149"/>
    <mergeCell ref="E130:E134"/>
    <mergeCell ref="F130:F134"/>
    <mergeCell ref="G130:G134"/>
    <mergeCell ref="H130:H134"/>
    <mergeCell ref="I130:I134"/>
    <mergeCell ref="J130:J134"/>
    <mergeCell ref="K140:K144"/>
    <mergeCell ref="L140:L144"/>
    <mergeCell ref="M140:M144"/>
    <mergeCell ref="N140:N144"/>
    <mergeCell ref="I97:I101"/>
    <mergeCell ref="A6:A8"/>
    <mergeCell ref="D7:D8"/>
    <mergeCell ref="E7:E8"/>
    <mergeCell ref="F7:F8"/>
    <mergeCell ref="G7:G8"/>
    <mergeCell ref="G9:G11"/>
    <mergeCell ref="M67:M71"/>
    <mergeCell ref="N67:N71"/>
    <mergeCell ref="O67:O71"/>
    <mergeCell ref="P67:P71"/>
    <mergeCell ref="F67:F71"/>
    <mergeCell ref="G67:G71"/>
    <mergeCell ref="H67:H71"/>
    <mergeCell ref="I67:I71"/>
    <mergeCell ref="J67:J71"/>
    <mergeCell ref="K67:K71"/>
    <mergeCell ref="L67:L71"/>
    <mergeCell ref="D67:D71"/>
    <mergeCell ref="E67:E71"/>
    <mergeCell ref="B67:B71"/>
    <mergeCell ref="C67:C71"/>
    <mergeCell ref="M42:M43"/>
    <mergeCell ref="N42:N43"/>
    <mergeCell ref="C7:C8"/>
    <mergeCell ref="B12:B17"/>
    <mergeCell ref="C12:C17"/>
    <mergeCell ref="B24:B31"/>
    <mergeCell ref="C24:C31"/>
    <mergeCell ref="D24:D31"/>
    <mergeCell ref="E24:E31"/>
    <mergeCell ref="M24:M31"/>
    <mergeCell ref="N24:N31"/>
    <mergeCell ref="B84:B88"/>
    <mergeCell ref="C84:C88"/>
    <mergeCell ref="I89:I96"/>
    <mergeCell ref="J89:J96"/>
    <mergeCell ref="K89:K96"/>
    <mergeCell ref="L89:L96"/>
    <mergeCell ref="M89:M96"/>
    <mergeCell ref="N89:N96"/>
    <mergeCell ref="O89:O96"/>
    <mergeCell ref="P89:P96"/>
    <mergeCell ref="B89:B96"/>
    <mergeCell ref="C89:C96"/>
    <mergeCell ref="D89:D96"/>
    <mergeCell ref="E89:E96"/>
    <mergeCell ref="F89:F96"/>
    <mergeCell ref="G89:G96"/>
    <mergeCell ref="H89:H96"/>
    <mergeCell ref="K84:K88"/>
    <mergeCell ref="L84:L88"/>
    <mergeCell ref="M84:M88"/>
    <mergeCell ref="N84:N88"/>
    <mergeCell ref="O84:O88"/>
    <mergeCell ref="P84:P88"/>
    <mergeCell ref="D84:D88"/>
    <mergeCell ref="E84:E88"/>
    <mergeCell ref="F84:F88"/>
    <mergeCell ref="G84:G88"/>
    <mergeCell ref="H84:H88"/>
    <mergeCell ref="I84:I88"/>
    <mergeCell ref="J84:J88"/>
    <mergeCell ref="J97:J101"/>
    <mergeCell ref="K97:K101"/>
    <mergeCell ref="L97:L101"/>
    <mergeCell ref="M97:M101"/>
    <mergeCell ref="N97:N101"/>
    <mergeCell ref="O97:O101"/>
    <mergeCell ref="P97:P101"/>
    <mergeCell ref="B97:B101"/>
    <mergeCell ref="C97:C101"/>
    <mergeCell ref="D97:D101"/>
    <mergeCell ref="E97:E101"/>
    <mergeCell ref="F97:F101"/>
    <mergeCell ref="G97:G101"/>
    <mergeCell ref="H97:H101"/>
    <mergeCell ref="I102:I109"/>
    <mergeCell ref="J102:J109"/>
    <mergeCell ref="K102:K109"/>
    <mergeCell ref="L102:L109"/>
    <mergeCell ref="M102:M109"/>
    <mergeCell ref="N102:N109"/>
    <mergeCell ref="O102:O109"/>
    <mergeCell ref="P102:P109"/>
    <mergeCell ref="B102:B109"/>
    <mergeCell ref="C102:C109"/>
    <mergeCell ref="D102:D109"/>
    <mergeCell ref="E102:E109"/>
    <mergeCell ref="F102:F109"/>
    <mergeCell ref="G102:G109"/>
    <mergeCell ref="H102:H109"/>
    <mergeCell ref="M125:M129"/>
    <mergeCell ref="N125:N129"/>
    <mergeCell ref="O125:O129"/>
    <mergeCell ref="P125:P129"/>
    <mergeCell ref="D125:D129"/>
    <mergeCell ref="E125:E129"/>
    <mergeCell ref="F125:F129"/>
    <mergeCell ref="G125:G129"/>
    <mergeCell ref="H125:H129"/>
    <mergeCell ref="I125:I129"/>
    <mergeCell ref="J125:J129"/>
    <mergeCell ref="B140:B144"/>
    <mergeCell ref="C140:C144"/>
    <mergeCell ref="D145:D149"/>
    <mergeCell ref="E145:E149"/>
    <mergeCell ref="F145:F149"/>
    <mergeCell ref="G145:G149"/>
    <mergeCell ref="H145:H149"/>
    <mergeCell ref="O140:O144"/>
    <mergeCell ref="P140:P144"/>
    <mergeCell ref="D140:D144"/>
    <mergeCell ref="E140:E144"/>
    <mergeCell ref="F140:F144"/>
    <mergeCell ref="G140:G144"/>
    <mergeCell ref="H140:H144"/>
    <mergeCell ref="I140:I144"/>
    <mergeCell ref="J140:J144"/>
    <mergeCell ref="G135:G139"/>
    <mergeCell ref="H135:H139"/>
    <mergeCell ref="I135:I139"/>
    <mergeCell ref="J135:J139"/>
    <mergeCell ref="K150:K154"/>
    <mergeCell ref="L150:L154"/>
    <mergeCell ref="M150:M154"/>
    <mergeCell ref="N150:N154"/>
    <mergeCell ref="O150:O154"/>
    <mergeCell ref="P150:P154"/>
    <mergeCell ref="D150:D154"/>
    <mergeCell ref="E150:E154"/>
    <mergeCell ref="F150:F154"/>
    <mergeCell ref="G150:G154"/>
    <mergeCell ref="H150:H154"/>
    <mergeCell ref="I150:I154"/>
    <mergeCell ref="J150:J154"/>
    <mergeCell ref="B156:B170"/>
    <mergeCell ref="C156:C170"/>
    <mergeCell ref="D156:D170"/>
    <mergeCell ref="E156:E170"/>
    <mergeCell ref="F156:F170"/>
    <mergeCell ref="G156:G170"/>
    <mergeCell ref="O156:O170"/>
    <mergeCell ref="P156:P170"/>
    <mergeCell ref="K156:K170"/>
    <mergeCell ref="L156:L170"/>
    <mergeCell ref="M156:M170"/>
    <mergeCell ref="N156:N170"/>
    <mergeCell ref="B176:B180"/>
    <mergeCell ref="C176:C180"/>
    <mergeCell ref="B182:B186"/>
    <mergeCell ref="C182:C186"/>
    <mergeCell ref="D182:D186"/>
    <mergeCell ref="E182:E186"/>
    <mergeCell ref="F182:F186"/>
    <mergeCell ref="B73:B77"/>
    <mergeCell ref="C73:C77"/>
    <mergeCell ref="B78:B83"/>
    <mergeCell ref="C78:C83"/>
    <mergeCell ref="E217:E221"/>
    <mergeCell ref="F217:F221"/>
    <mergeCell ref="G217:G221"/>
    <mergeCell ref="H217:H221"/>
    <mergeCell ref="I217:I221"/>
    <mergeCell ref="J217:J221"/>
    <mergeCell ref="B145:B149"/>
    <mergeCell ref="C145:C149"/>
    <mergeCell ref="B150:B154"/>
    <mergeCell ref="C150:C154"/>
    <mergeCell ref="H156:H170"/>
    <mergeCell ref="I156:I170"/>
    <mergeCell ref="J156:J170"/>
    <mergeCell ref="B171:B175"/>
    <mergeCell ref="C171:C175"/>
    <mergeCell ref="D171:D175"/>
    <mergeCell ref="E171:E175"/>
    <mergeCell ref="H171:H175"/>
    <mergeCell ref="I171:I175"/>
    <mergeCell ref="J171:J175"/>
    <mergeCell ref="F171:F175"/>
    <mergeCell ref="B231:B235"/>
    <mergeCell ref="C231:C235"/>
    <mergeCell ref="B236:B244"/>
    <mergeCell ref="C236:C244"/>
    <mergeCell ref="M250:M254"/>
    <mergeCell ref="N250:N254"/>
    <mergeCell ref="O250:O254"/>
    <mergeCell ref="P250:P254"/>
    <mergeCell ref="F250:F254"/>
    <mergeCell ref="G250:G254"/>
    <mergeCell ref="H250:H254"/>
    <mergeCell ref="I250:I254"/>
    <mergeCell ref="J250:J254"/>
    <mergeCell ref="K250:K254"/>
    <mergeCell ref="L250:L254"/>
    <mergeCell ref="M245:M249"/>
    <mergeCell ref="N245:N249"/>
    <mergeCell ref="O245:O249"/>
    <mergeCell ref="P245:P249"/>
    <mergeCell ref="F245:F249"/>
    <mergeCell ref="G245:G249"/>
    <mergeCell ref="H245:H249"/>
    <mergeCell ref="I245:I249"/>
    <mergeCell ref="J245:J249"/>
    <mergeCell ref="K245:K249"/>
    <mergeCell ref="G171:G175"/>
    <mergeCell ref="M176:M180"/>
    <mergeCell ref="N176:N180"/>
    <mergeCell ref="O176:O180"/>
    <mergeCell ref="P176:P180"/>
    <mergeCell ref="F176:F180"/>
    <mergeCell ref="G176:G180"/>
    <mergeCell ref="H176:H180"/>
    <mergeCell ref="I176:I180"/>
    <mergeCell ref="J176:J180"/>
    <mergeCell ref="K176:K180"/>
    <mergeCell ref="L176:L180"/>
    <mergeCell ref="D176:D180"/>
    <mergeCell ref="E176:E180"/>
    <mergeCell ref="N182:N186"/>
    <mergeCell ref="O182:O186"/>
    <mergeCell ref="P182:P186"/>
    <mergeCell ref="G182:G186"/>
    <mergeCell ref="H182:H186"/>
    <mergeCell ref="I182:I186"/>
    <mergeCell ref="J182:J186"/>
    <mergeCell ref="K182:K186"/>
    <mergeCell ref="L182:L186"/>
    <mergeCell ref="M182:M186"/>
    <mergeCell ref="K171:K175"/>
    <mergeCell ref="L171:L175"/>
    <mergeCell ref="O187:O191"/>
    <mergeCell ref="P187:P191"/>
    <mergeCell ref="F187:F191"/>
    <mergeCell ref="G187:G191"/>
    <mergeCell ref="H187:H191"/>
    <mergeCell ref="I187:I191"/>
    <mergeCell ref="J187:J191"/>
    <mergeCell ref="K187:K191"/>
    <mergeCell ref="L187:L191"/>
    <mergeCell ref="B192:B196"/>
    <mergeCell ref="C192:C196"/>
    <mergeCell ref="K192:K196"/>
    <mergeCell ref="L192:L196"/>
    <mergeCell ref="M192:M196"/>
    <mergeCell ref="N192:N196"/>
    <mergeCell ref="O192:O196"/>
    <mergeCell ref="P192:P196"/>
    <mergeCell ref="D192:D196"/>
    <mergeCell ref="E192:E196"/>
    <mergeCell ref="F192:F196"/>
    <mergeCell ref="G192:G196"/>
    <mergeCell ref="H192:H196"/>
    <mergeCell ref="I192:I196"/>
    <mergeCell ref="J192:J196"/>
    <mergeCell ref="B197:B201"/>
    <mergeCell ref="C197:C201"/>
    <mergeCell ref="K197:K201"/>
    <mergeCell ref="L197:L201"/>
    <mergeCell ref="M197:M201"/>
    <mergeCell ref="N197:N201"/>
    <mergeCell ref="O197:O201"/>
    <mergeCell ref="P197:P201"/>
    <mergeCell ref="D197:D201"/>
    <mergeCell ref="E197:E201"/>
    <mergeCell ref="F197:F201"/>
    <mergeCell ref="G197:G201"/>
    <mergeCell ref="H197:H201"/>
    <mergeCell ref="I197:I201"/>
    <mergeCell ref="J197:J201"/>
    <mergeCell ref="K202:K206"/>
    <mergeCell ref="L202:L206"/>
    <mergeCell ref="M202:M206"/>
    <mergeCell ref="N202:N206"/>
    <mergeCell ref="O202:O206"/>
    <mergeCell ref="P202:P206"/>
    <mergeCell ref="B202:B206"/>
    <mergeCell ref="C202:C206"/>
    <mergeCell ref="F202:F206"/>
    <mergeCell ref="G202:G206"/>
    <mergeCell ref="H202:H206"/>
    <mergeCell ref="I202:I206"/>
    <mergeCell ref="J202:J206"/>
    <mergeCell ref="D202:D206"/>
    <mergeCell ref="E202:E206"/>
    <mergeCell ref="K207:K211"/>
    <mergeCell ref="L207:L211"/>
    <mergeCell ref="M207:M211"/>
    <mergeCell ref="N207:N211"/>
    <mergeCell ref="O207:O211"/>
    <mergeCell ref="P207:P211"/>
    <mergeCell ref="D207:D211"/>
    <mergeCell ref="E207:E211"/>
    <mergeCell ref="F207:F211"/>
    <mergeCell ref="G207:G211"/>
    <mergeCell ref="H207:H211"/>
    <mergeCell ref="I207:I211"/>
    <mergeCell ref="J207:J211"/>
    <mergeCell ref="K212:K216"/>
    <mergeCell ref="L212:L216"/>
    <mergeCell ref="M212:M216"/>
    <mergeCell ref="N212:N216"/>
    <mergeCell ref="O212:O216"/>
    <mergeCell ref="P212:P216"/>
    <mergeCell ref="D212:D216"/>
    <mergeCell ref="E212:E216"/>
    <mergeCell ref="F212:F216"/>
    <mergeCell ref="G212:G216"/>
    <mergeCell ref="H212:H216"/>
    <mergeCell ref="I212:I216"/>
    <mergeCell ref="J212:J216"/>
    <mergeCell ref="L245:L249"/>
    <mergeCell ref="J236:J244"/>
    <mergeCell ref="K217:K221"/>
    <mergeCell ref="L217:L221"/>
    <mergeCell ref="M217:M221"/>
    <mergeCell ref="N217:N221"/>
    <mergeCell ref="O217:O221"/>
    <mergeCell ref="P217:P221"/>
    <mergeCell ref="D217:D221"/>
    <mergeCell ref="K255:K259"/>
    <mergeCell ref="L255:L259"/>
    <mergeCell ref="M255:M259"/>
    <mergeCell ref="N255:N259"/>
    <mergeCell ref="O255:O259"/>
    <mergeCell ref="P255:P259"/>
    <mergeCell ref="D255:D259"/>
    <mergeCell ref="E255:E259"/>
    <mergeCell ref="F255:F259"/>
    <mergeCell ref="G255:G259"/>
    <mergeCell ref="H255:H259"/>
    <mergeCell ref="I255:I259"/>
    <mergeCell ref="J255:J259"/>
    <mergeCell ref="F223:F230"/>
    <mergeCell ref="G223:G230"/>
    <mergeCell ref="H223:H230"/>
    <mergeCell ref="I223:I230"/>
    <mergeCell ref="J223:J230"/>
    <mergeCell ref="K223:K230"/>
    <mergeCell ref="L223:L230"/>
    <mergeCell ref="N260:N266"/>
    <mergeCell ref="O260:O266"/>
    <mergeCell ref="P260:P266"/>
    <mergeCell ref="M268:M272"/>
    <mergeCell ref="N268:N272"/>
    <mergeCell ref="O268:O272"/>
    <mergeCell ref="P268:P272"/>
    <mergeCell ref="G260:G266"/>
    <mergeCell ref="H260:H266"/>
    <mergeCell ref="I260:I266"/>
    <mergeCell ref="J260:J266"/>
    <mergeCell ref="K260:K266"/>
    <mergeCell ref="L260:L266"/>
    <mergeCell ref="M260:M266"/>
    <mergeCell ref="F260:F266"/>
    <mergeCell ref="E403:E407"/>
    <mergeCell ref="F403:F407"/>
    <mergeCell ref="I369:I373"/>
    <mergeCell ref="J369:J373"/>
    <mergeCell ref="I356:I368"/>
    <mergeCell ref="J356:J368"/>
    <mergeCell ref="K356:K368"/>
    <mergeCell ref="L356:L368"/>
    <mergeCell ref="M356:M368"/>
    <mergeCell ref="N356:N368"/>
    <mergeCell ref="O356:O368"/>
    <mergeCell ref="P356:P368"/>
    <mergeCell ref="M350:M354"/>
    <mergeCell ref="N350:N354"/>
    <mergeCell ref="O350:O354"/>
    <mergeCell ref="P350:P354"/>
    <mergeCell ref="O340:O344"/>
    <mergeCell ref="C450:E450"/>
    <mergeCell ref="C451:E451"/>
    <mergeCell ref="B443:B447"/>
    <mergeCell ref="C443:C447"/>
    <mergeCell ref="D443:D447"/>
    <mergeCell ref="E443:E447"/>
    <mergeCell ref="J408:J412"/>
    <mergeCell ref="K408:K412"/>
    <mergeCell ref="L408:L412"/>
    <mergeCell ref="M408:M412"/>
    <mergeCell ref="N408:N412"/>
    <mergeCell ref="O408:O412"/>
    <mergeCell ref="P408:P412"/>
    <mergeCell ref="B408:B412"/>
    <mergeCell ref="C408:C412"/>
    <mergeCell ref="E408:E412"/>
    <mergeCell ref="F408:F412"/>
    <mergeCell ref="G408:G412"/>
    <mergeCell ref="H408:H412"/>
    <mergeCell ref="I408:I412"/>
    <mergeCell ref="C413:C417"/>
    <mergeCell ref="D413:D417"/>
    <mergeCell ref="E413:E417"/>
    <mergeCell ref="F413:F417"/>
    <mergeCell ref="G413:G417"/>
    <mergeCell ref="H413:H417"/>
    <mergeCell ref="I413:I417"/>
    <mergeCell ref="Q482:R482"/>
    <mergeCell ref="Q483:R483"/>
    <mergeCell ref="Q484:R484"/>
    <mergeCell ref="Q485:R485"/>
    <mergeCell ref="J413:J417"/>
    <mergeCell ref="K413:K417"/>
    <mergeCell ref="L413:L417"/>
    <mergeCell ref="M413:M417"/>
    <mergeCell ref="N413:N417"/>
    <mergeCell ref="O413:O417"/>
    <mergeCell ref="P413:P417"/>
    <mergeCell ref="M438:M442"/>
    <mergeCell ref="N438:N442"/>
    <mergeCell ref="O438:O442"/>
    <mergeCell ref="P438:P442"/>
    <mergeCell ref="H438:H442"/>
    <mergeCell ref="I438:I442"/>
    <mergeCell ref="J438:J442"/>
    <mergeCell ref="K438:K442"/>
    <mergeCell ref="L438:L442"/>
    <mergeCell ref="Q451:AE451"/>
    <mergeCell ref="Q453:S453"/>
    <mergeCell ref="H443:H447"/>
    <mergeCell ref="I443:I447"/>
    <mergeCell ref="K433:K437"/>
    <mergeCell ref="L433:L437"/>
    <mergeCell ref="M433:M437"/>
    <mergeCell ref="N433:N437"/>
    <mergeCell ref="O433:O437"/>
    <mergeCell ref="P433:P437"/>
    <mergeCell ref="H433:H437"/>
    <mergeCell ref="I433:I437"/>
    <mergeCell ref="C305:C309"/>
    <mergeCell ref="C310:C314"/>
    <mergeCell ref="C315:C319"/>
    <mergeCell ref="C322:C334"/>
    <mergeCell ref="B187:B191"/>
    <mergeCell ref="C187:C191"/>
    <mergeCell ref="D187:D191"/>
    <mergeCell ref="E187:E191"/>
    <mergeCell ref="B245:B249"/>
    <mergeCell ref="C245:C249"/>
    <mergeCell ref="D245:D249"/>
    <mergeCell ref="E245:E249"/>
    <mergeCell ref="D250:D254"/>
    <mergeCell ref="E250:E254"/>
    <mergeCell ref="B217:B221"/>
    <mergeCell ref="C217:C221"/>
    <mergeCell ref="B223:B230"/>
    <mergeCell ref="C223:C230"/>
    <mergeCell ref="D223:D230"/>
    <mergeCell ref="E223:E230"/>
    <mergeCell ref="B255:B259"/>
    <mergeCell ref="C255:C259"/>
    <mergeCell ref="B260:B266"/>
    <mergeCell ref="C260:C266"/>
    <mergeCell ref="D260:D266"/>
    <mergeCell ref="E260:E266"/>
    <mergeCell ref="B250:B254"/>
    <mergeCell ref="C250:C254"/>
    <mergeCell ref="B212:B216"/>
    <mergeCell ref="C212:C216"/>
    <mergeCell ref="B207:B211"/>
    <mergeCell ref="C207:C211"/>
    <mergeCell ref="A268:A298"/>
    <mergeCell ref="B268:B272"/>
    <mergeCell ref="C268:C272"/>
    <mergeCell ref="B273:B283"/>
    <mergeCell ref="C273:C283"/>
    <mergeCell ref="A300:A320"/>
    <mergeCell ref="B300:B304"/>
    <mergeCell ref="B305:B309"/>
    <mergeCell ref="B310:B314"/>
    <mergeCell ref="B315:B319"/>
    <mergeCell ref="A322:A354"/>
    <mergeCell ref="B322:B334"/>
    <mergeCell ref="G356:G368"/>
    <mergeCell ref="H356:H368"/>
    <mergeCell ref="F369:F373"/>
    <mergeCell ref="G369:G373"/>
    <mergeCell ref="H369:H373"/>
    <mergeCell ref="B369:B373"/>
    <mergeCell ref="D310:D314"/>
    <mergeCell ref="E310:E314"/>
    <mergeCell ref="F310:F314"/>
    <mergeCell ref="D315:D319"/>
    <mergeCell ref="E315:E319"/>
    <mergeCell ref="F315:F319"/>
    <mergeCell ref="D322:D334"/>
    <mergeCell ref="B284:B288"/>
    <mergeCell ref="C284:C288"/>
    <mergeCell ref="B289:B293"/>
    <mergeCell ref="C289:C293"/>
    <mergeCell ref="B294:B298"/>
    <mergeCell ref="C294:C298"/>
    <mergeCell ref="C300:C304"/>
    <mergeCell ref="AE374:AE378"/>
    <mergeCell ref="AE379:AE383"/>
    <mergeCell ref="K369:K373"/>
    <mergeCell ref="L369:L373"/>
    <mergeCell ref="M369:M373"/>
    <mergeCell ref="N369:N373"/>
    <mergeCell ref="O369:O373"/>
    <mergeCell ref="P369:P373"/>
    <mergeCell ref="AE369:AE373"/>
    <mergeCell ref="C384:C388"/>
    <mergeCell ref="D384:D388"/>
    <mergeCell ref="F384:F388"/>
    <mergeCell ref="G384:G388"/>
    <mergeCell ref="H384:H388"/>
    <mergeCell ref="I384:I388"/>
    <mergeCell ref="J384:J388"/>
    <mergeCell ref="AE413:AE417"/>
    <mergeCell ref="M403:M407"/>
    <mergeCell ref="K374:K378"/>
    <mergeCell ref="L374:L378"/>
    <mergeCell ref="M374:M378"/>
    <mergeCell ref="N374:N378"/>
    <mergeCell ref="O374:O378"/>
    <mergeCell ref="P374:P378"/>
    <mergeCell ref="C374:C378"/>
    <mergeCell ref="D374:D378"/>
    <mergeCell ref="F374:F378"/>
    <mergeCell ref="G374:G378"/>
    <mergeCell ref="H374:H378"/>
    <mergeCell ref="I374:I378"/>
    <mergeCell ref="J374:J378"/>
    <mergeCell ref="C379:C383"/>
    <mergeCell ref="AB419:AE419"/>
    <mergeCell ref="K384:K388"/>
    <mergeCell ref="L384:L388"/>
    <mergeCell ref="AE384:AE388"/>
    <mergeCell ref="AB389:AE389"/>
    <mergeCell ref="AE390:AE402"/>
    <mergeCell ref="AE403:AE407"/>
    <mergeCell ref="AE408:AE412"/>
    <mergeCell ref="A356:A388"/>
    <mergeCell ref="B356:B368"/>
    <mergeCell ref="C369:C373"/>
    <mergeCell ref="D369:D373"/>
    <mergeCell ref="E369:E373"/>
    <mergeCell ref="E374:E378"/>
    <mergeCell ref="E379:E383"/>
    <mergeCell ref="E384:E388"/>
    <mergeCell ref="B374:B378"/>
    <mergeCell ref="B379:B383"/>
    <mergeCell ref="C390:C402"/>
    <mergeCell ref="D390:D402"/>
    <mergeCell ref="E390:E402"/>
    <mergeCell ref="F390:F402"/>
    <mergeCell ref="G390:G402"/>
    <mergeCell ref="N403:N407"/>
    <mergeCell ref="O403:O407"/>
    <mergeCell ref="P403:P407"/>
    <mergeCell ref="G403:G407"/>
    <mergeCell ref="H403:H407"/>
    <mergeCell ref="I403:I407"/>
    <mergeCell ref="J403:J407"/>
    <mergeCell ref="K403:K407"/>
    <mergeCell ref="L403:L407"/>
    <mergeCell ref="D379:D383"/>
    <mergeCell ref="F379:F383"/>
    <mergeCell ref="G379:G383"/>
    <mergeCell ref="H379:H383"/>
    <mergeCell ref="I379:I383"/>
    <mergeCell ref="J379:J383"/>
    <mergeCell ref="N384:N388"/>
    <mergeCell ref="O384:O388"/>
    <mergeCell ref="K379:K383"/>
    <mergeCell ref="L379:L383"/>
    <mergeCell ref="M379:M383"/>
    <mergeCell ref="N379:N383"/>
    <mergeCell ref="O379:O383"/>
    <mergeCell ref="P379:P383"/>
    <mergeCell ref="M384:M388"/>
    <mergeCell ref="P384:P388"/>
    <mergeCell ref="O390:O402"/>
    <mergeCell ref="P390:P402"/>
    <mergeCell ref="H390:H402"/>
    <mergeCell ref="I390:I402"/>
    <mergeCell ref="J390:J402"/>
    <mergeCell ref="K390:K402"/>
    <mergeCell ref="L390:L402"/>
    <mergeCell ref="M390:M402"/>
    <mergeCell ref="N390:N402"/>
    <mergeCell ref="F420:F432"/>
    <mergeCell ref="G420:G432"/>
    <mergeCell ref="H420:H432"/>
    <mergeCell ref="I420:I432"/>
    <mergeCell ref="J420:J432"/>
    <mergeCell ref="K420:K432"/>
    <mergeCell ref="L420:L432"/>
    <mergeCell ref="AB450:AE450"/>
    <mergeCell ref="M420:M432"/>
    <mergeCell ref="N420:N432"/>
    <mergeCell ref="AE420:AE432"/>
    <mergeCell ref="AE433:AE437"/>
    <mergeCell ref="AE438:AE442"/>
    <mergeCell ref="AE443:AE447"/>
    <mergeCell ref="AB449:AE449"/>
    <mergeCell ref="K443:K447"/>
    <mergeCell ref="L443:L447"/>
    <mergeCell ref="M443:M447"/>
    <mergeCell ref="N443:N447"/>
    <mergeCell ref="O443:O447"/>
    <mergeCell ref="P443:P447"/>
    <mergeCell ref="F443:F447"/>
    <mergeCell ref="G443:G447"/>
    <mergeCell ref="J443:J447"/>
    <mergeCell ref="F438:F442"/>
    <mergeCell ref="G438:G442"/>
    <mergeCell ref="O420:O432"/>
    <mergeCell ref="P420:P432"/>
    <mergeCell ref="F433:F437"/>
    <mergeCell ref="G433:G437"/>
    <mergeCell ref="J433:J437"/>
    <mergeCell ref="B384:B388"/>
    <mergeCell ref="A390:A418"/>
    <mergeCell ref="B390:B402"/>
    <mergeCell ref="C403:C407"/>
    <mergeCell ref="D403:D407"/>
    <mergeCell ref="D408:D412"/>
    <mergeCell ref="B403:B407"/>
    <mergeCell ref="B413:B417"/>
    <mergeCell ref="B420:B432"/>
    <mergeCell ref="C420:C432"/>
    <mergeCell ref="D420:D432"/>
    <mergeCell ref="E420:E432"/>
    <mergeCell ref="D433:D437"/>
    <mergeCell ref="E433:E437"/>
    <mergeCell ref="B438:B442"/>
    <mergeCell ref="C438:C442"/>
    <mergeCell ref="D438:D442"/>
    <mergeCell ref="E438:E442"/>
    <mergeCell ref="B433:B437"/>
    <mergeCell ref="C433:C437"/>
  </mergeCells>
  <dataValidations count="5">
    <dataValidation type="list" allowBlank="1" showErrorMessage="1" sqref="E12 E18 E24 E32 E38 E42 E44 E50 E54 E59 E62 E67 E78 E84 E89 E97 E102 E110 E115 E120 E125 E130 E135 E140 E145 E150 E171 E176 E181:E182 E187 E192 E197 E202 E207 E212 E217 E231 E236 E245 E250 E255 E260 E273 E284 E294">
      <formula1>INDIRECT($D12)</formula1>
    </dataValidation>
    <dataValidation type="list" allowBlank="1" showInputMessage="1" showErrorMessage="1" prompt="Orientación: - Escoja un Lineamiento Estratégico de la lista despegable." sqref="E9 E73 E156 E223 E268">
      <formula1>INDIRECT($D9)</formula1>
    </dataValidation>
    <dataValidation type="list" allowBlank="1" showInputMessage="1" showErrorMessage="1" prompt="Orientación: - Escoja un Eje Estratégico de la lista despegable." sqref="D9 D73 D156 D223 D268">
      <formula1>INDIRECT($F9)</formula1>
    </dataValidation>
    <dataValidation type="list" allowBlank="1" showErrorMessage="1" sqref="D12 D18 D24 D32 D38 D42 D44 D50 D54 D59 D62 D67 D78 D84 D89 D97 D102 D110 D115 D120 D125 D130 D135 D140 D145 D150 D171 D176 D181:D182 D187 D192 D197 D202 D207 D212 D217 D231 D236 D245 D250 D255 D260 D273 D284 D294">
      <formula1>INDIRECT($F12)</formula1>
    </dataValidation>
    <dataValidation type="decimal" allowBlank="1" showInputMessage="1" showErrorMessage="1" prompt="DPLAN - Sólo debe ingresar valores, NO porcentajes." sqref="L9:M9 L12:M12 L18:M18 L24:M24 L32:M32 L38:M38 L44:M44 L50:M50 L59:M59 L62:M62 L67:M67 L73:M73 L97:M97 L102:M102 L110:M110 L120:M120 L125:M125 L135:M135 L140:M140 L145:M145 L150:M150 L156:M156 L187:M187 L197:M197 L202:M202 L212:M212 L217:M217 L223:M223 L250:M250 L255:M255 L268:M268">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008/2022&amp;"-,Normal"&amp;11&amp;K000000
&amp;"Cambria,Cursiva"&amp;12&amp;K0070C0Facultad de Ciencias Empresariales&amp;C&amp;"Century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ErrorMessage="1">
          <x14:formula1>
            <xm:f>PND!$C$3:$C$6</xm:f>
          </x14:formula1>
          <xm:sqref>C12 C18 C24 C32 C38 C42 C44 C50 C54 C59 C62 C67</xm:sqref>
        </x14:dataValidation>
        <x14:dataValidation type="list" allowBlank="1" showErrorMessage="1">
          <x14:formula1>
            <xm:f>INDIRECT('Estrategias DAFO'!$A$3)</xm:f>
          </x14:formula1>
          <xm:sqref>H12 H18 H24 H32 H38 H42 H44 H50 H54 H59 H62 H67</xm:sqref>
        </x14:dataValidation>
        <x14:dataValidation type="list" allowBlank="1" showErrorMessage="1">
          <x14:formula1>
            <xm:f>PND!$B$3:$B$6</xm:f>
          </x14:formula1>
          <xm:sqref>B12 B18 B24 B32 B38 B42 B44 B50 B54 B59 B62 B67</xm:sqref>
        </x14:dataValidation>
        <x14:dataValidation type="list" allowBlank="1" showInputMessage="1" showErrorMessage="1" prompt="Orientación: - Escoja un OEI de la lista despegable.">
          <x14:formula1>
            <xm:f>PEDI!$A$2:$D$2</xm:f>
          </x14:formula1>
          <xm:sqref>F9</xm:sqref>
        </x14:dataValidation>
        <x14:dataValidation type="list" allowBlank="1" showInputMessage="1" showErrorMessage="1" prompt="Orientación: - Escoja un Objetivo Nacional de la lista despegable.">
          <x14:formula1>
            <xm:f>PND!$B$3:$B$6</xm:f>
          </x14:formula1>
          <xm:sqref>B9</xm:sqref>
        </x14:dataValidation>
        <x14:dataValidation type="list" allowBlank="1" showInputMessage="1" showErrorMessage="1" prompt="Orientación: - Escoja una Política Pública/Meta Nacional de la lista despegable.">
          <x14:formula1>
            <xm:f>PND!$C$3:$C$6</xm:f>
          </x14:formula1>
          <xm:sqref>C9</xm:sqref>
        </x14:dataValidation>
        <x14:dataValidation type="list" allowBlank="1" showInputMessage="1" showErrorMessage="1" prompt="Orientación: - Escoja una Estrategia DAFO de la lista despegable.">
          <x14:formula1>
            <xm:f>INDIRECT('Estrategias DAFO'!$A$3)</xm:f>
          </x14:formula1>
          <xm:sqref>H9</xm:sqref>
        </x14:dataValidation>
        <x14:dataValidation type="list" allowBlank="1" showErrorMessage="1">
          <x14:formula1>
            <xm:f>(PEDI!$O$3:$O$11)</xm:f>
          </x14:formula1>
          <xm:sqref>G12 G18 G24 G32 G38 G42 G44 G50 G54 G59 G62 G67</xm:sqref>
        </x14:dataValidation>
        <x14:dataValidation type="list" allowBlank="1" showInputMessage="1" showErrorMessage="1" prompt="Orientación: - Escoja un Producto Institucional de la lista despegable.">
          <x14:formula1>
            <xm:f>(PEDI!$O$3:$O$11)</xm:f>
          </x14:formula1>
          <xm:sqref>G9</xm:sqref>
        </x14:dataValidation>
        <x14:dataValidation type="list" allowBlank="1" showErrorMessage="1">
          <x14:formula1>
            <xm:f>PEDI!$A$2:$D$2</xm:f>
          </x14:formula1>
          <xm:sqref>F12 F18 F24 F32 F38 F42 F44 F50 F54 F59 F62 F67</xm:sqref>
        </x14:dataValidation>
        <x14:dataValidation type="list" allowBlank="1" showErrorMessage="1">
          <x14:formula1>
            <xm:f>PEDI!Q$3:Q$6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cols>
    <col min="1" max="1" width="26.5703125" customWidth="1"/>
    <col min="2" max="2" width="38.5703125" customWidth="1"/>
    <col min="3" max="3" width="38.85546875" customWidth="1"/>
    <col min="4" max="6" width="10.7109375" customWidth="1"/>
  </cols>
  <sheetData>
    <row r="1" spans="1:3" ht="22.5">
      <c r="A1" s="553" t="s">
        <v>636</v>
      </c>
      <c r="B1" s="554"/>
      <c r="C1" s="554"/>
    </row>
    <row r="2" spans="1:3" ht="25.5">
      <c r="A2" s="284" t="s">
        <v>637</v>
      </c>
      <c r="B2" s="285" t="s">
        <v>638</v>
      </c>
      <c r="C2" s="285" t="s">
        <v>639</v>
      </c>
    </row>
    <row r="3" spans="1:3" ht="72.75" customHeight="1">
      <c r="A3" s="286" t="s">
        <v>50</v>
      </c>
      <c r="B3" s="287" t="s">
        <v>46</v>
      </c>
      <c r="C3" s="286" t="s">
        <v>47</v>
      </c>
    </row>
    <row r="4" spans="1:3" ht="59.25" customHeight="1">
      <c r="A4" s="288" t="s">
        <v>84</v>
      </c>
      <c r="B4" s="289" t="s">
        <v>80</v>
      </c>
      <c r="C4" s="288" t="s">
        <v>81</v>
      </c>
    </row>
    <row r="5" spans="1:3" ht="60" customHeight="1">
      <c r="A5" s="288" t="s">
        <v>548</v>
      </c>
      <c r="B5" s="289" t="s">
        <v>80</v>
      </c>
      <c r="C5" s="288" t="s">
        <v>545</v>
      </c>
    </row>
    <row r="6" spans="1:3" ht="70.5" customHeight="1">
      <c r="A6" s="288" t="s">
        <v>640</v>
      </c>
      <c r="B6" s="289" t="s">
        <v>80</v>
      </c>
      <c r="C6" s="288" t="s">
        <v>641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c r="A1" s="559" t="s">
        <v>642</v>
      </c>
      <c r="B1" s="484"/>
      <c r="C1" s="484"/>
      <c r="D1" s="484"/>
      <c r="E1" s="484"/>
      <c r="F1" s="484"/>
      <c r="G1" s="484"/>
      <c r="H1" s="182"/>
      <c r="I1" s="182"/>
      <c r="J1" s="182"/>
      <c r="K1" s="182"/>
      <c r="L1" s="182"/>
      <c r="M1" s="182"/>
      <c r="N1" s="182"/>
      <c r="O1" s="182"/>
      <c r="P1" s="182"/>
      <c r="Q1" s="182"/>
      <c r="R1" s="182"/>
      <c r="S1" s="182"/>
      <c r="T1" s="182"/>
      <c r="U1" s="182"/>
      <c r="V1" s="182"/>
      <c r="W1" s="182"/>
      <c r="X1" s="182"/>
      <c r="Y1" s="182"/>
      <c r="Z1" s="182"/>
    </row>
    <row r="2" spans="1:26">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row>
    <row r="3" spans="1:26" ht="30.75" customHeight="1">
      <c r="A3" s="290" t="s">
        <v>643</v>
      </c>
      <c r="B3" s="291" t="s">
        <v>644</v>
      </c>
      <c r="C3" s="291" t="s">
        <v>645</v>
      </c>
      <c r="D3" s="291" t="s">
        <v>646</v>
      </c>
      <c r="E3" s="291" t="s">
        <v>647</v>
      </c>
      <c r="F3" s="291" t="s">
        <v>648</v>
      </c>
      <c r="G3" s="291" t="s">
        <v>649</v>
      </c>
      <c r="H3" s="182"/>
      <c r="I3" s="182"/>
      <c r="J3" s="182"/>
      <c r="K3" s="182"/>
      <c r="L3" s="182"/>
      <c r="M3" s="182"/>
      <c r="N3" s="182"/>
      <c r="O3" s="182"/>
      <c r="P3" s="182"/>
      <c r="Q3" s="182"/>
      <c r="R3" s="182"/>
      <c r="S3" s="182"/>
      <c r="T3" s="182"/>
      <c r="U3" s="182"/>
      <c r="V3" s="182"/>
      <c r="W3" s="182"/>
      <c r="X3" s="182"/>
      <c r="Y3" s="182"/>
      <c r="Z3" s="182"/>
    </row>
    <row r="4" spans="1:26" ht="60" customHeight="1">
      <c r="A4" s="555">
        <v>1</v>
      </c>
      <c r="B4" s="292" t="s">
        <v>650</v>
      </c>
      <c r="C4" s="558" t="s">
        <v>651</v>
      </c>
      <c r="D4" s="558" t="s">
        <v>652</v>
      </c>
      <c r="E4" s="558" t="s">
        <v>653</v>
      </c>
      <c r="F4" s="558" t="s">
        <v>654</v>
      </c>
      <c r="G4" s="558" t="s">
        <v>655</v>
      </c>
      <c r="H4" s="182"/>
      <c r="I4" s="182"/>
      <c r="J4" s="182"/>
      <c r="K4" s="182"/>
      <c r="L4" s="182"/>
      <c r="M4" s="182"/>
      <c r="N4" s="182"/>
      <c r="O4" s="182"/>
      <c r="P4" s="182"/>
      <c r="Q4" s="182"/>
      <c r="R4" s="182"/>
      <c r="S4" s="182"/>
      <c r="T4" s="182"/>
      <c r="U4" s="182"/>
      <c r="V4" s="182"/>
      <c r="W4" s="182"/>
      <c r="X4" s="182"/>
      <c r="Y4" s="182"/>
      <c r="Z4" s="182"/>
    </row>
    <row r="5" spans="1:26" ht="83.25" customHeight="1">
      <c r="A5" s="557"/>
      <c r="B5" s="292" t="s">
        <v>656</v>
      </c>
      <c r="C5" s="557"/>
      <c r="D5" s="557"/>
      <c r="E5" s="557"/>
      <c r="F5" s="557"/>
      <c r="G5" s="557"/>
      <c r="H5" s="182"/>
      <c r="I5" s="182"/>
      <c r="J5" s="182"/>
      <c r="K5" s="182"/>
      <c r="L5" s="182"/>
      <c r="M5" s="182"/>
      <c r="N5" s="182"/>
      <c r="O5" s="182"/>
      <c r="P5" s="182"/>
      <c r="Q5" s="182"/>
      <c r="R5" s="182"/>
      <c r="S5" s="182"/>
      <c r="T5" s="182"/>
      <c r="U5" s="182"/>
      <c r="V5" s="182"/>
      <c r="W5" s="182"/>
      <c r="X5" s="182"/>
      <c r="Y5" s="182"/>
      <c r="Z5" s="182"/>
    </row>
    <row r="6" spans="1:26" ht="75" customHeight="1">
      <c r="A6" s="555">
        <v>2</v>
      </c>
      <c r="B6" s="558" t="s">
        <v>657</v>
      </c>
      <c r="C6" s="292" t="s">
        <v>658</v>
      </c>
      <c r="D6" s="292" t="s">
        <v>659</v>
      </c>
      <c r="E6" s="558" t="s">
        <v>660</v>
      </c>
      <c r="F6" s="558" t="s">
        <v>5</v>
      </c>
      <c r="G6" s="558" t="s">
        <v>661</v>
      </c>
      <c r="H6" s="182"/>
      <c r="I6" s="182"/>
      <c r="J6" s="182"/>
      <c r="K6" s="182"/>
      <c r="L6" s="182"/>
      <c r="M6" s="182"/>
      <c r="N6" s="182"/>
      <c r="O6" s="182"/>
      <c r="P6" s="182"/>
      <c r="Q6" s="182"/>
      <c r="R6" s="182"/>
      <c r="S6" s="182"/>
      <c r="T6" s="182"/>
      <c r="U6" s="182"/>
      <c r="V6" s="182"/>
      <c r="W6" s="182"/>
      <c r="X6" s="182"/>
      <c r="Y6" s="182"/>
      <c r="Z6" s="182"/>
    </row>
    <row r="7" spans="1:26" ht="75" customHeight="1">
      <c r="A7" s="556"/>
      <c r="B7" s="557"/>
      <c r="C7" s="292" t="s">
        <v>662</v>
      </c>
      <c r="D7" s="292" t="s">
        <v>663</v>
      </c>
      <c r="E7" s="556"/>
      <c r="F7" s="556"/>
      <c r="G7" s="556"/>
      <c r="H7" s="182"/>
      <c r="I7" s="182"/>
      <c r="J7" s="182"/>
      <c r="K7" s="182"/>
      <c r="L7" s="182"/>
      <c r="M7" s="182"/>
      <c r="N7" s="182"/>
      <c r="O7" s="182"/>
      <c r="P7" s="182"/>
      <c r="Q7" s="182"/>
      <c r="R7" s="182"/>
      <c r="S7" s="182"/>
      <c r="T7" s="182"/>
      <c r="U7" s="182"/>
      <c r="V7" s="182"/>
      <c r="W7" s="182"/>
      <c r="X7" s="182"/>
      <c r="Y7" s="182"/>
      <c r="Z7" s="182"/>
    </row>
    <row r="8" spans="1:26" ht="75" customHeight="1">
      <c r="A8" s="556"/>
      <c r="B8" s="558" t="s">
        <v>650</v>
      </c>
      <c r="C8" s="292" t="s">
        <v>658</v>
      </c>
      <c r="D8" s="292" t="s">
        <v>659</v>
      </c>
      <c r="E8" s="556"/>
      <c r="F8" s="556"/>
      <c r="G8" s="556"/>
      <c r="H8" s="182"/>
      <c r="I8" s="182"/>
      <c r="J8" s="182"/>
      <c r="K8" s="182"/>
      <c r="L8" s="182"/>
      <c r="M8" s="182"/>
      <c r="N8" s="182"/>
      <c r="O8" s="182"/>
      <c r="P8" s="182"/>
      <c r="Q8" s="182"/>
      <c r="R8" s="182"/>
      <c r="S8" s="182"/>
      <c r="T8" s="182"/>
      <c r="U8" s="182"/>
      <c r="V8" s="182"/>
      <c r="W8" s="182"/>
      <c r="X8" s="182"/>
      <c r="Y8" s="182"/>
      <c r="Z8" s="182"/>
    </row>
    <row r="9" spans="1:26" ht="75" customHeight="1">
      <c r="A9" s="556"/>
      <c r="B9" s="557"/>
      <c r="C9" s="292" t="s">
        <v>662</v>
      </c>
      <c r="D9" s="292" t="s">
        <v>663</v>
      </c>
      <c r="E9" s="556"/>
      <c r="F9" s="556"/>
      <c r="G9" s="556"/>
      <c r="H9" s="182"/>
      <c r="I9" s="182"/>
      <c r="J9" s="182"/>
      <c r="K9" s="182"/>
      <c r="L9" s="182"/>
      <c r="M9" s="182"/>
      <c r="N9" s="182"/>
      <c r="O9" s="182"/>
      <c r="P9" s="182"/>
      <c r="Q9" s="182"/>
      <c r="R9" s="182"/>
      <c r="S9" s="182"/>
      <c r="T9" s="182"/>
      <c r="U9" s="182"/>
      <c r="V9" s="182"/>
      <c r="W9" s="182"/>
      <c r="X9" s="182"/>
      <c r="Y9" s="182"/>
      <c r="Z9" s="182"/>
    </row>
    <row r="10" spans="1:26" ht="75" customHeight="1">
      <c r="A10" s="556"/>
      <c r="B10" s="292" t="s">
        <v>664</v>
      </c>
      <c r="C10" s="292" t="s">
        <v>658</v>
      </c>
      <c r="D10" s="292" t="s">
        <v>659</v>
      </c>
      <c r="E10" s="556"/>
      <c r="F10" s="556"/>
      <c r="G10" s="556"/>
      <c r="H10" s="182"/>
      <c r="I10" s="182"/>
      <c r="J10" s="182"/>
      <c r="K10" s="182"/>
      <c r="L10" s="182"/>
      <c r="M10" s="182"/>
      <c r="N10" s="182"/>
      <c r="O10" s="182"/>
      <c r="P10" s="182"/>
      <c r="Q10" s="182"/>
      <c r="R10" s="182"/>
      <c r="S10" s="182"/>
      <c r="T10" s="182"/>
      <c r="U10" s="182"/>
      <c r="V10" s="182"/>
      <c r="W10" s="182"/>
      <c r="X10" s="182"/>
      <c r="Y10" s="182"/>
      <c r="Z10" s="182"/>
    </row>
    <row r="11" spans="1:26" ht="75" customHeight="1">
      <c r="A11" s="557"/>
      <c r="B11" s="292" t="s">
        <v>665</v>
      </c>
      <c r="C11" s="292" t="s">
        <v>658</v>
      </c>
      <c r="D11" s="292" t="s">
        <v>659</v>
      </c>
      <c r="E11" s="557"/>
      <c r="F11" s="557"/>
      <c r="G11" s="557"/>
      <c r="H11" s="182"/>
      <c r="I11" s="182"/>
      <c r="J11" s="182"/>
      <c r="K11" s="182"/>
      <c r="L11" s="182"/>
      <c r="M11" s="182"/>
      <c r="N11" s="182"/>
      <c r="O11" s="182"/>
      <c r="P11" s="182"/>
      <c r="Q11" s="182"/>
      <c r="R11" s="182"/>
      <c r="S11" s="182"/>
      <c r="T11" s="182"/>
      <c r="U11" s="182"/>
      <c r="V11" s="182"/>
      <c r="W11" s="182"/>
      <c r="X11" s="182"/>
      <c r="Y11" s="182"/>
      <c r="Z11" s="182"/>
    </row>
    <row r="12" spans="1:26" ht="45.75" customHeight="1">
      <c r="A12" s="555">
        <v>3</v>
      </c>
      <c r="B12" s="292" t="s">
        <v>657</v>
      </c>
      <c r="C12" s="558" t="s">
        <v>666</v>
      </c>
      <c r="D12" s="558" t="s">
        <v>667</v>
      </c>
      <c r="E12" s="558" t="s">
        <v>668</v>
      </c>
      <c r="F12" s="558" t="s">
        <v>669</v>
      </c>
      <c r="G12" s="558" t="s">
        <v>670</v>
      </c>
      <c r="H12" s="182"/>
      <c r="I12" s="182"/>
      <c r="J12" s="182"/>
      <c r="K12" s="182"/>
      <c r="L12" s="182"/>
      <c r="M12" s="182"/>
      <c r="N12" s="182"/>
      <c r="O12" s="182"/>
      <c r="P12" s="182"/>
      <c r="Q12" s="182"/>
      <c r="R12" s="182"/>
      <c r="S12" s="182"/>
      <c r="T12" s="182"/>
      <c r="U12" s="182"/>
      <c r="V12" s="182"/>
      <c r="W12" s="182"/>
      <c r="X12" s="182"/>
      <c r="Y12" s="182"/>
      <c r="Z12" s="182"/>
    </row>
    <row r="13" spans="1:26" ht="61.5" customHeight="1">
      <c r="A13" s="556"/>
      <c r="B13" s="292" t="s">
        <v>650</v>
      </c>
      <c r="C13" s="556"/>
      <c r="D13" s="556"/>
      <c r="E13" s="556"/>
      <c r="F13" s="556"/>
      <c r="G13" s="556"/>
      <c r="H13" s="182"/>
      <c r="I13" s="182"/>
      <c r="J13" s="182"/>
      <c r="K13" s="182"/>
      <c r="L13" s="182"/>
      <c r="M13" s="182"/>
      <c r="N13" s="182"/>
      <c r="O13" s="182"/>
      <c r="P13" s="182"/>
      <c r="Q13" s="182"/>
      <c r="R13" s="182"/>
      <c r="S13" s="182"/>
      <c r="T13" s="182"/>
      <c r="U13" s="182"/>
      <c r="V13" s="182"/>
      <c r="W13" s="182"/>
      <c r="X13" s="182"/>
      <c r="Y13" s="182"/>
      <c r="Z13" s="182"/>
    </row>
    <row r="14" spans="1:26" ht="48.75" customHeight="1">
      <c r="A14" s="556"/>
      <c r="B14" s="292" t="s">
        <v>671</v>
      </c>
      <c r="C14" s="556"/>
      <c r="D14" s="556"/>
      <c r="E14" s="556"/>
      <c r="F14" s="556"/>
      <c r="G14" s="556"/>
      <c r="H14" s="182"/>
      <c r="I14" s="182"/>
      <c r="J14" s="182"/>
      <c r="K14" s="182"/>
      <c r="L14" s="182"/>
      <c r="M14" s="182"/>
      <c r="N14" s="182"/>
      <c r="O14" s="182"/>
      <c r="P14" s="182"/>
      <c r="Q14" s="182"/>
      <c r="R14" s="182"/>
      <c r="S14" s="182"/>
      <c r="T14" s="182"/>
      <c r="U14" s="182"/>
      <c r="V14" s="182"/>
      <c r="W14" s="182"/>
      <c r="X14" s="182"/>
      <c r="Y14" s="182"/>
      <c r="Z14" s="182"/>
    </row>
    <row r="15" spans="1:26" ht="32.25" customHeight="1">
      <c r="A15" s="556"/>
      <c r="B15" s="292" t="s">
        <v>665</v>
      </c>
      <c r="C15" s="556"/>
      <c r="D15" s="556"/>
      <c r="E15" s="556"/>
      <c r="F15" s="556"/>
      <c r="G15" s="556"/>
      <c r="H15" s="182"/>
      <c r="I15" s="182"/>
      <c r="J15" s="182"/>
      <c r="K15" s="182"/>
      <c r="L15" s="182"/>
      <c r="M15" s="182"/>
      <c r="N15" s="182"/>
      <c r="O15" s="182"/>
      <c r="P15" s="182"/>
      <c r="Q15" s="182"/>
      <c r="R15" s="182"/>
      <c r="S15" s="182"/>
      <c r="T15" s="182"/>
      <c r="U15" s="182"/>
      <c r="V15" s="182"/>
      <c r="W15" s="182"/>
      <c r="X15" s="182"/>
      <c r="Y15" s="182"/>
      <c r="Z15" s="182"/>
    </row>
    <row r="16" spans="1:26" ht="63" customHeight="1">
      <c r="A16" s="557"/>
      <c r="B16" s="292" t="s">
        <v>672</v>
      </c>
      <c r="C16" s="557"/>
      <c r="D16" s="557"/>
      <c r="E16" s="557"/>
      <c r="F16" s="557"/>
      <c r="G16" s="557"/>
      <c r="H16" s="182"/>
      <c r="I16" s="182"/>
      <c r="J16" s="182"/>
      <c r="K16" s="182"/>
      <c r="L16" s="182"/>
      <c r="M16" s="182"/>
      <c r="N16" s="182"/>
      <c r="O16" s="182"/>
      <c r="P16" s="182"/>
      <c r="Q16" s="182"/>
      <c r="R16" s="182"/>
      <c r="S16" s="182"/>
      <c r="T16" s="182"/>
      <c r="U16" s="182"/>
      <c r="V16" s="182"/>
      <c r="W16" s="182"/>
      <c r="X16" s="182"/>
      <c r="Y16" s="182"/>
      <c r="Z16" s="182"/>
    </row>
    <row r="17" spans="1:26" ht="90.75" customHeight="1">
      <c r="A17" s="555">
        <v>4</v>
      </c>
      <c r="B17" s="292" t="s">
        <v>657</v>
      </c>
      <c r="C17" s="292" t="s">
        <v>673</v>
      </c>
      <c r="D17" s="292" t="s">
        <v>674</v>
      </c>
      <c r="E17" s="292" t="s">
        <v>660</v>
      </c>
      <c r="F17" s="558" t="s">
        <v>675</v>
      </c>
      <c r="G17" s="558" t="s">
        <v>676</v>
      </c>
      <c r="H17" s="182"/>
      <c r="I17" s="182"/>
      <c r="J17" s="182"/>
      <c r="K17" s="182"/>
      <c r="L17" s="182"/>
      <c r="M17" s="182"/>
      <c r="N17" s="182"/>
      <c r="O17" s="182"/>
      <c r="P17" s="182"/>
      <c r="Q17" s="182"/>
      <c r="R17" s="182"/>
      <c r="S17" s="182"/>
      <c r="T17" s="182"/>
      <c r="U17" s="182"/>
      <c r="V17" s="182"/>
      <c r="W17" s="182"/>
      <c r="X17" s="182"/>
      <c r="Y17" s="182"/>
      <c r="Z17" s="182"/>
    </row>
    <row r="18" spans="1:26" ht="64.5" customHeight="1">
      <c r="A18" s="556"/>
      <c r="B18" s="292" t="s">
        <v>650</v>
      </c>
      <c r="C18" s="558" t="s">
        <v>651</v>
      </c>
      <c r="D18" s="558" t="s">
        <v>677</v>
      </c>
      <c r="E18" s="558" t="s">
        <v>678</v>
      </c>
      <c r="F18" s="556"/>
      <c r="G18" s="556"/>
      <c r="H18" s="182"/>
      <c r="I18" s="182"/>
      <c r="J18" s="182"/>
      <c r="K18" s="182"/>
      <c r="L18" s="182"/>
      <c r="M18" s="182"/>
      <c r="N18" s="182"/>
      <c r="O18" s="182"/>
      <c r="P18" s="182"/>
      <c r="Q18" s="182"/>
      <c r="R18" s="182"/>
      <c r="S18" s="182"/>
      <c r="T18" s="182"/>
      <c r="U18" s="182"/>
      <c r="V18" s="182"/>
      <c r="W18" s="182"/>
      <c r="X18" s="182"/>
      <c r="Y18" s="182"/>
      <c r="Z18" s="182"/>
    </row>
    <row r="19" spans="1:26" ht="37.5" customHeight="1">
      <c r="A19" s="556"/>
      <c r="B19" s="292" t="s">
        <v>679</v>
      </c>
      <c r="C19" s="557"/>
      <c r="D19" s="557"/>
      <c r="E19" s="557"/>
      <c r="F19" s="556"/>
      <c r="G19" s="556"/>
      <c r="H19" s="182"/>
      <c r="I19" s="182"/>
      <c r="J19" s="182"/>
      <c r="K19" s="182"/>
      <c r="L19" s="182"/>
      <c r="M19" s="182"/>
      <c r="N19" s="182"/>
      <c r="O19" s="182"/>
      <c r="P19" s="182"/>
      <c r="Q19" s="182"/>
      <c r="R19" s="182"/>
      <c r="S19" s="182"/>
      <c r="T19" s="182"/>
      <c r="U19" s="182"/>
      <c r="V19" s="182"/>
      <c r="W19" s="182"/>
      <c r="X19" s="182"/>
      <c r="Y19" s="182"/>
      <c r="Z19" s="182"/>
    </row>
    <row r="20" spans="1:26" ht="84" customHeight="1">
      <c r="A20" s="556"/>
      <c r="B20" s="558" t="s">
        <v>680</v>
      </c>
      <c r="C20" s="292" t="s">
        <v>673</v>
      </c>
      <c r="D20" s="292" t="s">
        <v>674</v>
      </c>
      <c r="E20" s="292" t="s">
        <v>660</v>
      </c>
      <c r="F20" s="556"/>
      <c r="G20" s="556"/>
      <c r="H20" s="182"/>
      <c r="I20" s="182"/>
      <c r="J20" s="182"/>
      <c r="K20" s="182"/>
      <c r="L20" s="182"/>
      <c r="M20" s="182"/>
      <c r="N20" s="182"/>
      <c r="O20" s="182"/>
      <c r="P20" s="182"/>
      <c r="Q20" s="182"/>
      <c r="R20" s="182"/>
      <c r="S20" s="182"/>
      <c r="T20" s="182"/>
      <c r="U20" s="182"/>
      <c r="V20" s="182"/>
      <c r="W20" s="182"/>
      <c r="X20" s="182"/>
      <c r="Y20" s="182"/>
      <c r="Z20" s="182"/>
    </row>
    <row r="21" spans="1:26" ht="99.75" customHeight="1">
      <c r="A21" s="556"/>
      <c r="B21" s="557"/>
      <c r="C21" s="292" t="s">
        <v>651</v>
      </c>
      <c r="D21" s="292" t="s">
        <v>677</v>
      </c>
      <c r="E21" s="292" t="s">
        <v>678</v>
      </c>
      <c r="F21" s="556"/>
      <c r="G21" s="556"/>
      <c r="H21" s="182"/>
      <c r="I21" s="182"/>
      <c r="J21" s="182"/>
      <c r="K21" s="182"/>
      <c r="L21" s="182"/>
      <c r="M21" s="182"/>
      <c r="N21" s="182"/>
      <c r="O21" s="182"/>
      <c r="P21" s="182"/>
      <c r="Q21" s="182"/>
      <c r="R21" s="182"/>
      <c r="S21" s="182"/>
      <c r="T21" s="182"/>
      <c r="U21" s="182"/>
      <c r="V21" s="182"/>
      <c r="W21" s="182"/>
      <c r="X21" s="182"/>
      <c r="Y21" s="182"/>
      <c r="Z21" s="182"/>
    </row>
    <row r="22" spans="1:26" ht="101.25" customHeight="1">
      <c r="A22" s="557"/>
      <c r="B22" s="292" t="s">
        <v>656</v>
      </c>
      <c r="C22" s="292" t="s">
        <v>651</v>
      </c>
      <c r="D22" s="292" t="s">
        <v>677</v>
      </c>
      <c r="E22" s="292" t="s">
        <v>678</v>
      </c>
      <c r="F22" s="557"/>
      <c r="G22" s="557"/>
      <c r="H22" s="182"/>
      <c r="I22" s="182"/>
      <c r="J22" s="182"/>
      <c r="K22" s="182"/>
      <c r="L22" s="182"/>
      <c r="M22" s="182"/>
      <c r="N22" s="182"/>
      <c r="O22" s="182"/>
      <c r="P22" s="182"/>
      <c r="Q22" s="182"/>
      <c r="R22" s="182"/>
      <c r="S22" s="182"/>
      <c r="T22" s="182"/>
      <c r="U22" s="182"/>
      <c r="V22" s="182"/>
      <c r="W22" s="182"/>
      <c r="X22" s="182"/>
      <c r="Y22" s="182"/>
      <c r="Z22" s="182"/>
    </row>
    <row r="23" spans="1:26" ht="15.75" customHeight="1">
      <c r="A23" s="293" t="s">
        <v>681</v>
      </c>
      <c r="B23" s="293"/>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row>
    <row r="24" spans="1:26" ht="15.75" customHeight="1">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row>
    <row r="25" spans="1:26" ht="15.75"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row>
    <row r="26" spans="1:26" ht="15.7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row>
    <row r="27" spans="1:26" ht="15.75" customHeight="1">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row>
    <row r="28" spans="1:26" ht="15.7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row>
    <row r="29" spans="1:26" ht="15.7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5.7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row>
    <row r="31" spans="1:26" ht="15.7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5.7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spans="1:26" ht="15.75" customHeight="1">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spans="1:26" ht="15.7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spans="1:26" ht="15.75" customHeight="1">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5.7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row>
    <row r="37" spans="1:26" ht="15.7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1:26" ht="15.7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1:26" ht="15.7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1:26" ht="15.7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5.7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5.7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5.7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ht="15.7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ht="15.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ht="15.7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5.7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5.7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5.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5.7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5.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5.7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5.7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5.7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5.7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5.7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5.7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5.7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5.7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5.7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5.7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5.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5.7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5.7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5.7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5.7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5.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5.7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5.7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5.7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5.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5.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5.7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5.7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5.7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5.7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5.7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5.7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5.7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5.7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5.7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5.7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5.7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5.7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5.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5.7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5.7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5.7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5.7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5.7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5.7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5.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5.7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5.7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5.7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5.7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5.7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5.7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5.7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5.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5.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5.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5.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5.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5.7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5.7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5.7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5.7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5.7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5.7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5.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5.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5.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5.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5.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5.7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5.7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5.7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5.7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5.7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5.7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5.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5.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5.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5.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5.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5.7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5.7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5.7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5.7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5.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5.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5.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5.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5.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5.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5.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5.7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5.7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5.7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5.7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5.7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5.7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5.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5.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5.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5.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5.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5.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5.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5.7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5.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5.7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5.7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5.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5.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5.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5.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5.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5.7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5.7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5.7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5.7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5.7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5.7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5.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5.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5.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5.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5.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5.7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5.7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5.7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5.7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5.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5.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5.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5.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5.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5.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5.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5.7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5.7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5.7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5.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5.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5.7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5.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5.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5.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5.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5.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5.7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5.7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5.7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5.7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5.7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5.7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5.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5.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5.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5.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5.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5.7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5.7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5.7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5.7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5.7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5.7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5.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5.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5.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5.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5.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5.7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5.7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5.7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5.7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5.7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5.7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5.7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5.7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5.7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1:G1"/>
    <mergeCell ref="A4:A5"/>
    <mergeCell ref="C4:C5"/>
    <mergeCell ref="D4:D5"/>
    <mergeCell ref="E4:E5"/>
    <mergeCell ref="F4:F5"/>
    <mergeCell ref="G4:G5"/>
    <mergeCell ref="C12:C16"/>
    <mergeCell ref="D12:D16"/>
    <mergeCell ref="A17:A22"/>
    <mergeCell ref="C18:C19"/>
    <mergeCell ref="D18:D19"/>
    <mergeCell ref="B20:B21"/>
    <mergeCell ref="A12:A16"/>
    <mergeCell ref="E12:E16"/>
    <mergeCell ref="F12:F16"/>
    <mergeCell ref="F17:F22"/>
    <mergeCell ref="G17:G22"/>
    <mergeCell ref="E18:E19"/>
    <mergeCell ref="G12:G16"/>
    <mergeCell ref="A6:A11"/>
    <mergeCell ref="B6:B7"/>
    <mergeCell ref="E6:E11"/>
    <mergeCell ref="F6:F11"/>
    <mergeCell ref="G6:G11"/>
    <mergeCell ref="B8:B9"/>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s>
  <sheetData>
    <row r="1" spans="1:17" ht="22.5">
      <c r="A1" s="560" t="s">
        <v>682</v>
      </c>
      <c r="B1" s="561"/>
      <c r="C1" s="561"/>
      <c r="D1" s="562"/>
      <c r="F1" s="560" t="s">
        <v>683</v>
      </c>
      <c r="G1" s="561"/>
      <c r="H1" s="561"/>
      <c r="I1" s="561"/>
      <c r="J1" s="561"/>
      <c r="K1" s="561"/>
      <c r="L1" s="561"/>
      <c r="M1" s="562"/>
      <c r="O1" s="294" t="s">
        <v>684</v>
      </c>
      <c r="Q1" s="295" t="s">
        <v>685</v>
      </c>
    </row>
    <row r="2" spans="1:17" ht="37.5" customHeight="1">
      <c r="A2" s="296" t="s">
        <v>50</v>
      </c>
      <c r="B2" s="297" t="s">
        <v>84</v>
      </c>
      <c r="C2" s="297" t="s">
        <v>548</v>
      </c>
      <c r="D2" s="296" t="s">
        <v>640</v>
      </c>
      <c r="F2" s="298" t="s">
        <v>82</v>
      </c>
      <c r="G2" s="298" t="s">
        <v>276</v>
      </c>
      <c r="H2" s="299" t="s">
        <v>116</v>
      </c>
      <c r="I2" s="298" t="s">
        <v>546</v>
      </c>
      <c r="J2" s="299" t="s">
        <v>686</v>
      </c>
      <c r="K2" s="298" t="s">
        <v>48</v>
      </c>
      <c r="L2" s="299" t="s">
        <v>687</v>
      </c>
      <c r="M2" s="298" t="s">
        <v>97</v>
      </c>
      <c r="O2" s="296" t="s">
        <v>688</v>
      </c>
      <c r="Q2" s="300" t="s">
        <v>689</v>
      </c>
    </row>
    <row r="3" spans="1:17" ht="60" customHeight="1">
      <c r="A3" s="301" t="s">
        <v>690</v>
      </c>
      <c r="B3" s="302" t="s">
        <v>691</v>
      </c>
      <c r="C3" s="302" t="s">
        <v>692</v>
      </c>
      <c r="D3" s="302" t="s">
        <v>693</v>
      </c>
      <c r="F3" s="303" t="s">
        <v>694</v>
      </c>
      <c r="G3" s="304" t="s">
        <v>695</v>
      </c>
      <c r="H3" s="304" t="s">
        <v>696</v>
      </c>
      <c r="I3" s="304" t="s">
        <v>697</v>
      </c>
      <c r="J3" s="304" t="s">
        <v>698</v>
      </c>
      <c r="K3" s="304" t="s">
        <v>699</v>
      </c>
      <c r="L3" s="304" t="s">
        <v>700</v>
      </c>
      <c r="M3" s="304" t="s">
        <v>701</v>
      </c>
      <c r="O3" s="304" t="s">
        <v>51</v>
      </c>
      <c r="Q3" s="304" t="s">
        <v>654</v>
      </c>
    </row>
    <row r="4" spans="1:17" ht="102">
      <c r="A4" s="305" t="s">
        <v>702</v>
      </c>
      <c r="B4" s="301" t="s">
        <v>703</v>
      </c>
      <c r="C4" s="306" t="s">
        <v>704</v>
      </c>
      <c r="D4" s="307" t="s">
        <v>705</v>
      </c>
      <c r="F4" s="303" t="s">
        <v>706</v>
      </c>
      <c r="G4" s="304" t="s">
        <v>707</v>
      </c>
      <c r="H4" s="304" t="s">
        <v>708</v>
      </c>
      <c r="I4" s="304" t="s">
        <v>709</v>
      </c>
      <c r="J4" s="304" t="s">
        <v>710</v>
      </c>
      <c r="K4" s="304" t="s">
        <v>711</v>
      </c>
      <c r="L4" s="304" t="s">
        <v>712</v>
      </c>
      <c r="M4" s="304" t="s">
        <v>713</v>
      </c>
      <c r="O4" s="304" t="s">
        <v>267</v>
      </c>
      <c r="Q4" s="304" t="s">
        <v>5</v>
      </c>
    </row>
    <row r="5" spans="1:17" ht="75" customHeight="1">
      <c r="A5" s="308"/>
      <c r="B5" s="306" t="s">
        <v>714</v>
      </c>
      <c r="C5" s="309" t="s">
        <v>715</v>
      </c>
      <c r="D5" s="307" t="s">
        <v>716</v>
      </c>
      <c r="F5" s="303" t="s">
        <v>717</v>
      </c>
      <c r="G5" s="304" t="s">
        <v>718</v>
      </c>
      <c r="H5" s="304" t="s">
        <v>719</v>
      </c>
      <c r="I5" s="304" t="s">
        <v>720</v>
      </c>
      <c r="J5" s="304" t="s">
        <v>721</v>
      </c>
      <c r="K5" s="304" t="s">
        <v>722</v>
      </c>
      <c r="L5" s="304" t="s">
        <v>723</v>
      </c>
      <c r="M5" s="304" t="s">
        <v>724</v>
      </c>
      <c r="O5" s="309" t="s">
        <v>286</v>
      </c>
      <c r="Q5" s="304" t="s">
        <v>669</v>
      </c>
    </row>
    <row r="6" spans="1:17" ht="69" customHeight="1">
      <c r="A6" s="182"/>
      <c r="B6" s="306" t="s">
        <v>725</v>
      </c>
      <c r="C6" s="310"/>
      <c r="D6" s="288" t="s">
        <v>726</v>
      </c>
      <c r="F6" s="311" t="s">
        <v>727</v>
      </c>
      <c r="G6" s="304" t="s">
        <v>728</v>
      </c>
      <c r="H6" s="304" t="s">
        <v>729</v>
      </c>
      <c r="I6" s="304" t="s">
        <v>730</v>
      </c>
      <c r="J6" s="304" t="s">
        <v>731</v>
      </c>
      <c r="K6" s="304" t="s">
        <v>732</v>
      </c>
      <c r="L6" s="304" t="s">
        <v>733</v>
      </c>
      <c r="M6" s="304" t="s">
        <v>734</v>
      </c>
      <c r="O6" s="309" t="s">
        <v>145</v>
      </c>
      <c r="Q6" s="309" t="s">
        <v>675</v>
      </c>
    </row>
    <row r="7" spans="1:17" ht="62.25" customHeight="1">
      <c r="A7" s="182"/>
      <c r="B7" s="306" t="s">
        <v>735</v>
      </c>
      <c r="C7" s="182"/>
      <c r="D7" s="182"/>
      <c r="F7" s="182"/>
      <c r="G7" s="304" t="s">
        <v>736</v>
      </c>
      <c r="H7" s="304" t="s">
        <v>737</v>
      </c>
      <c r="I7" s="304" t="s">
        <v>738</v>
      </c>
      <c r="J7" s="309" t="s">
        <v>739</v>
      </c>
      <c r="K7" s="304" t="s">
        <v>740</v>
      </c>
      <c r="L7" s="304" t="s">
        <v>741</v>
      </c>
      <c r="M7" s="304" t="s">
        <v>742</v>
      </c>
      <c r="O7" s="304" t="s">
        <v>743</v>
      </c>
    </row>
    <row r="8" spans="1:17" ht="56.25" customHeight="1">
      <c r="A8" s="182"/>
      <c r="B8" s="182"/>
      <c r="C8" s="259"/>
      <c r="D8" s="259"/>
      <c r="F8" s="182"/>
      <c r="G8" s="304" t="s">
        <v>744</v>
      </c>
      <c r="H8" s="304" t="s">
        <v>745</v>
      </c>
      <c r="I8" s="304" t="s">
        <v>746</v>
      </c>
      <c r="J8" s="182"/>
      <c r="K8" s="303" t="s">
        <v>747</v>
      </c>
      <c r="L8" s="309" t="s">
        <v>748</v>
      </c>
      <c r="M8" s="304" t="s">
        <v>749</v>
      </c>
      <c r="O8" s="304" t="s">
        <v>118</v>
      </c>
    </row>
    <row r="9" spans="1:17" ht="57" customHeight="1">
      <c r="A9" s="308"/>
      <c r="B9" s="259"/>
      <c r="C9" s="259"/>
      <c r="D9" s="259"/>
      <c r="F9" s="182"/>
      <c r="G9" s="304" t="s">
        <v>750</v>
      </c>
      <c r="H9" s="309" t="s">
        <v>751</v>
      </c>
      <c r="I9" s="304" t="s">
        <v>752</v>
      </c>
      <c r="J9" s="182"/>
      <c r="K9" s="303" t="s">
        <v>753</v>
      </c>
      <c r="L9" s="182"/>
      <c r="M9" s="311" t="s">
        <v>754</v>
      </c>
      <c r="O9" s="309" t="s">
        <v>755</v>
      </c>
    </row>
    <row r="10" spans="1:17" ht="56.25" customHeight="1">
      <c r="A10" s="182"/>
      <c r="B10" s="259"/>
      <c r="C10" s="259"/>
      <c r="D10" s="259"/>
      <c r="F10" s="182"/>
      <c r="G10" s="309" t="s">
        <v>756</v>
      </c>
      <c r="H10" s="182"/>
      <c r="I10" s="303" t="s">
        <v>757</v>
      </c>
      <c r="J10" s="182"/>
      <c r="K10" s="303" t="s">
        <v>758</v>
      </c>
      <c r="L10" s="182"/>
      <c r="M10" s="182"/>
      <c r="O10" s="309" t="s">
        <v>759</v>
      </c>
    </row>
    <row r="11" spans="1:17" ht="42.75" customHeight="1">
      <c r="A11" s="182"/>
      <c r="B11" s="182"/>
      <c r="C11" s="182"/>
      <c r="D11" s="182"/>
      <c r="F11" s="182"/>
      <c r="G11" s="182"/>
      <c r="H11" s="182"/>
      <c r="I11" s="303" t="s">
        <v>760</v>
      </c>
      <c r="J11" s="182"/>
      <c r="K11" s="303" t="s">
        <v>761</v>
      </c>
      <c r="L11" s="182"/>
      <c r="M11" s="182"/>
      <c r="O11" s="309" t="s">
        <v>762</v>
      </c>
    </row>
    <row r="12" spans="1:17" ht="45" customHeight="1">
      <c r="A12" s="182"/>
      <c r="B12" s="182"/>
      <c r="C12" s="182"/>
      <c r="D12" s="182"/>
      <c r="F12" s="182"/>
      <c r="G12" s="182"/>
      <c r="H12" s="182"/>
      <c r="I12" s="303" t="s">
        <v>763</v>
      </c>
      <c r="J12" s="182"/>
      <c r="K12" s="303" t="s">
        <v>764</v>
      </c>
      <c r="L12" s="182"/>
      <c r="M12" s="182"/>
    </row>
    <row r="13" spans="1:17" ht="35.25" customHeight="1">
      <c r="A13" s="182"/>
      <c r="B13" s="182"/>
      <c r="C13" s="182"/>
      <c r="D13" s="182"/>
      <c r="F13" s="182"/>
      <c r="G13" s="182"/>
      <c r="H13" s="182"/>
      <c r="I13" s="311" t="s">
        <v>765</v>
      </c>
      <c r="J13" s="182"/>
      <c r="K13" s="303" t="s">
        <v>766</v>
      </c>
      <c r="L13" s="182"/>
      <c r="M13" s="182"/>
    </row>
    <row r="14" spans="1:17" ht="29.25" customHeight="1">
      <c r="A14" s="182"/>
      <c r="B14" s="182"/>
      <c r="C14" s="182"/>
      <c r="D14" s="182"/>
      <c r="F14" s="182"/>
      <c r="G14" s="182"/>
      <c r="H14" s="182"/>
      <c r="I14" s="182"/>
      <c r="J14" s="182"/>
      <c r="K14" s="303" t="s">
        <v>767</v>
      </c>
      <c r="L14" s="182"/>
      <c r="M14" s="182"/>
    </row>
    <row r="15" spans="1:17" ht="41.25" customHeight="1">
      <c r="A15" s="312"/>
      <c r="B15" s="182"/>
      <c r="C15" s="182"/>
      <c r="D15" s="182"/>
      <c r="F15" s="182"/>
      <c r="G15" s="182"/>
      <c r="H15" s="182"/>
      <c r="I15" s="182"/>
      <c r="J15" s="182"/>
      <c r="K15" s="303" t="s">
        <v>768</v>
      </c>
      <c r="L15" s="182"/>
      <c r="M15" s="182"/>
    </row>
    <row r="16" spans="1:17" ht="46.5" customHeight="1">
      <c r="A16" s="182"/>
      <c r="B16" s="312"/>
      <c r="C16" s="312"/>
      <c r="D16" s="312"/>
      <c r="F16" s="182"/>
      <c r="G16" s="182"/>
      <c r="H16" s="182"/>
      <c r="I16" s="182"/>
      <c r="J16" s="182"/>
      <c r="K16" s="311" t="s">
        <v>769</v>
      </c>
      <c r="L16" s="182"/>
      <c r="M16" s="18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F1:M1"/>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V1000"/>
  <sheetViews>
    <sheetView showGridLines="0" workbookViewId="0"/>
  </sheetViews>
  <sheetFormatPr baseColWidth="10" defaultColWidth="14.42578125" defaultRowHeight="15" customHeight="1"/>
  <cols>
    <col min="1" max="1" width="33.140625" customWidth="1"/>
    <col min="2" max="2" width="48.85546875" customWidth="1"/>
    <col min="3" max="22" width="10.7109375" customWidth="1"/>
  </cols>
  <sheetData>
    <row r="1" spans="1:22" ht="20.25" customHeight="1">
      <c r="A1" s="563" t="s">
        <v>770</v>
      </c>
      <c r="B1" s="484"/>
      <c r="C1" s="313"/>
      <c r="D1" s="313"/>
      <c r="E1" s="313"/>
      <c r="F1" s="182"/>
      <c r="G1" s="182"/>
      <c r="H1" s="182"/>
      <c r="I1" s="182"/>
      <c r="J1" s="182"/>
      <c r="K1" s="182"/>
      <c r="L1" s="182"/>
      <c r="M1" s="182"/>
      <c r="N1" s="182"/>
      <c r="O1" s="182"/>
      <c r="P1" s="182"/>
      <c r="Q1" s="182"/>
      <c r="R1" s="182"/>
      <c r="S1" s="182"/>
      <c r="T1" s="182"/>
      <c r="U1" s="182"/>
      <c r="V1" s="182"/>
    </row>
    <row r="2" spans="1:22" ht="9.75" customHeight="1">
      <c r="A2" s="182"/>
      <c r="B2" s="182"/>
      <c r="C2" s="182"/>
      <c r="D2" s="182"/>
      <c r="E2" s="182"/>
      <c r="F2" s="182"/>
      <c r="G2" s="182"/>
      <c r="H2" s="182"/>
      <c r="I2" s="182"/>
      <c r="J2" s="182"/>
      <c r="K2" s="182"/>
      <c r="L2" s="182"/>
      <c r="M2" s="182"/>
      <c r="N2" s="182"/>
      <c r="O2" s="182"/>
      <c r="P2" s="182"/>
      <c r="Q2" s="182"/>
      <c r="R2" s="182"/>
      <c r="S2" s="182"/>
      <c r="T2" s="182"/>
      <c r="U2" s="182"/>
      <c r="V2" s="182"/>
    </row>
    <row r="3" spans="1:22" ht="24.75" customHeight="1">
      <c r="A3" s="300" t="s">
        <v>771</v>
      </c>
      <c r="B3" s="300" t="s">
        <v>772</v>
      </c>
      <c r="C3" s="182"/>
      <c r="D3" s="182"/>
      <c r="E3" s="182"/>
      <c r="F3" s="182"/>
      <c r="G3" s="182"/>
      <c r="H3" s="182"/>
      <c r="I3" s="182"/>
      <c r="J3" s="182"/>
      <c r="K3" s="182"/>
      <c r="L3" s="182"/>
      <c r="M3" s="182"/>
      <c r="N3" s="182"/>
      <c r="O3" s="182"/>
      <c r="P3" s="182"/>
      <c r="Q3" s="182"/>
      <c r="R3" s="182"/>
      <c r="S3" s="182"/>
      <c r="T3" s="182"/>
      <c r="U3" s="182"/>
      <c r="V3" s="182"/>
    </row>
    <row r="4" spans="1:22" ht="115.5">
      <c r="A4" s="314" t="s">
        <v>52</v>
      </c>
      <c r="B4" s="315" t="s">
        <v>773</v>
      </c>
      <c r="C4" s="182"/>
      <c r="D4" s="182"/>
      <c r="E4" s="182"/>
      <c r="F4" s="182"/>
      <c r="G4" s="182"/>
      <c r="H4" s="182"/>
      <c r="I4" s="182"/>
      <c r="J4" s="182"/>
      <c r="K4" s="182"/>
      <c r="L4" s="182"/>
      <c r="M4" s="182"/>
      <c r="N4" s="182"/>
      <c r="O4" s="182"/>
      <c r="P4" s="182"/>
      <c r="Q4" s="182"/>
      <c r="R4" s="182"/>
      <c r="S4" s="182"/>
      <c r="T4" s="182"/>
      <c r="U4" s="182"/>
      <c r="V4" s="182"/>
    </row>
    <row r="5" spans="1:22" ht="66">
      <c r="A5" s="251" t="s">
        <v>131</v>
      </c>
      <c r="B5" s="315" t="s">
        <v>774</v>
      </c>
      <c r="C5" s="182"/>
      <c r="D5" s="182"/>
      <c r="E5" s="182"/>
      <c r="F5" s="182"/>
      <c r="G5" s="182"/>
      <c r="H5" s="182"/>
      <c r="I5" s="182"/>
      <c r="J5" s="182"/>
      <c r="K5" s="182"/>
      <c r="L5" s="182"/>
      <c r="M5" s="182"/>
      <c r="N5" s="182"/>
      <c r="O5" s="182"/>
      <c r="P5" s="182"/>
      <c r="Q5" s="182"/>
      <c r="R5" s="182"/>
      <c r="S5" s="182"/>
      <c r="T5" s="182"/>
      <c r="U5" s="182"/>
      <c r="V5" s="182"/>
    </row>
    <row r="6" spans="1:22" ht="82.5">
      <c r="A6" s="316" t="s">
        <v>85</v>
      </c>
      <c r="B6" s="315" t="s">
        <v>775</v>
      </c>
      <c r="C6" s="182"/>
      <c r="D6" s="182"/>
      <c r="E6" s="182"/>
      <c r="F6" s="182"/>
      <c r="G6" s="182"/>
      <c r="H6" s="182"/>
      <c r="I6" s="182"/>
      <c r="J6" s="182"/>
      <c r="K6" s="182"/>
      <c r="L6" s="182"/>
      <c r="M6" s="182"/>
      <c r="N6" s="182"/>
      <c r="O6" s="182"/>
      <c r="P6" s="182"/>
      <c r="Q6" s="182"/>
      <c r="R6" s="182"/>
      <c r="S6" s="182"/>
      <c r="T6" s="182"/>
      <c r="U6" s="182"/>
      <c r="V6" s="182"/>
    </row>
    <row r="7" spans="1:22" ht="66">
      <c r="A7" s="251" t="s">
        <v>165</v>
      </c>
      <c r="B7" s="315" t="s">
        <v>776</v>
      </c>
      <c r="C7" s="182"/>
      <c r="D7" s="182"/>
      <c r="E7" s="182"/>
      <c r="F7" s="182"/>
      <c r="G7" s="182"/>
      <c r="H7" s="182"/>
      <c r="I7" s="182"/>
      <c r="J7" s="182"/>
      <c r="K7" s="182"/>
      <c r="L7" s="182"/>
      <c r="M7" s="182"/>
      <c r="N7" s="182"/>
      <c r="O7" s="182"/>
      <c r="P7" s="182"/>
      <c r="Q7" s="182"/>
      <c r="R7" s="182"/>
      <c r="S7" s="182"/>
      <c r="T7" s="182"/>
      <c r="U7" s="182"/>
      <c r="V7" s="182"/>
    </row>
    <row r="8" spans="1:22">
      <c r="A8" s="293" t="s">
        <v>777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c r="A1" s="565" t="s">
        <v>778</v>
      </c>
      <c r="B1" s="484"/>
      <c r="C1" s="484"/>
      <c r="D1" s="484"/>
      <c r="E1" s="484"/>
      <c r="F1" s="484"/>
      <c r="G1" s="484"/>
      <c r="H1" s="484"/>
      <c r="I1" s="484"/>
      <c r="J1" s="182"/>
      <c r="K1" s="182"/>
      <c r="L1" s="182"/>
      <c r="M1" s="182"/>
      <c r="N1" s="182"/>
      <c r="O1" s="182"/>
      <c r="P1" s="182"/>
      <c r="Q1" s="182"/>
      <c r="R1" s="182"/>
      <c r="S1" s="182"/>
      <c r="T1" s="182"/>
      <c r="U1" s="182"/>
      <c r="V1" s="182"/>
      <c r="W1" s="182"/>
      <c r="X1" s="182"/>
      <c r="Y1" s="182"/>
      <c r="Z1" s="182"/>
    </row>
    <row r="2" spans="1:26">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row>
    <row r="3" spans="1:26" ht="45" customHeight="1">
      <c r="A3" s="317" t="s">
        <v>779</v>
      </c>
      <c r="B3" s="317" t="s">
        <v>649</v>
      </c>
      <c r="C3" s="317" t="s">
        <v>684</v>
      </c>
      <c r="D3" s="317" t="s">
        <v>780</v>
      </c>
      <c r="E3" s="317" t="s">
        <v>781</v>
      </c>
      <c r="F3" s="317" t="s">
        <v>782</v>
      </c>
      <c r="G3" s="317" t="s">
        <v>783</v>
      </c>
      <c r="H3" s="317" t="s">
        <v>784</v>
      </c>
      <c r="I3" s="317" t="s">
        <v>785</v>
      </c>
      <c r="J3" s="182"/>
      <c r="K3" s="182"/>
      <c r="L3" s="182"/>
      <c r="M3" s="182"/>
      <c r="N3" s="182"/>
      <c r="O3" s="182"/>
      <c r="P3" s="182"/>
      <c r="Q3" s="182"/>
      <c r="R3" s="182"/>
      <c r="S3" s="182"/>
      <c r="T3" s="182"/>
      <c r="U3" s="182"/>
      <c r="V3" s="182"/>
      <c r="W3" s="182"/>
      <c r="X3" s="182"/>
      <c r="Y3" s="182"/>
      <c r="Z3" s="182"/>
    </row>
    <row r="4" spans="1:26" ht="69.75" customHeight="1">
      <c r="A4" s="566" t="s">
        <v>654</v>
      </c>
      <c r="B4" s="558" t="s">
        <v>655</v>
      </c>
      <c r="C4" s="292" t="s">
        <v>51</v>
      </c>
      <c r="D4" s="318" t="s">
        <v>786</v>
      </c>
      <c r="E4" s="319">
        <v>0.9</v>
      </c>
      <c r="F4" s="320">
        <v>0.8</v>
      </c>
      <c r="G4" s="319">
        <v>0.95</v>
      </c>
      <c r="H4" s="318" t="s">
        <v>787</v>
      </c>
      <c r="I4" s="321" t="s">
        <v>788</v>
      </c>
      <c r="J4" s="182"/>
      <c r="K4" s="182"/>
      <c r="L4" s="182"/>
      <c r="M4" s="182"/>
      <c r="N4" s="182"/>
      <c r="O4" s="182"/>
      <c r="P4" s="182"/>
      <c r="Q4" s="182"/>
      <c r="R4" s="182"/>
      <c r="S4" s="182"/>
      <c r="T4" s="182"/>
      <c r="U4" s="182"/>
      <c r="V4" s="182"/>
      <c r="W4" s="182"/>
      <c r="X4" s="182"/>
      <c r="Y4" s="182"/>
      <c r="Z4" s="182"/>
    </row>
    <row r="5" spans="1:26" ht="57.75" customHeight="1">
      <c r="A5" s="556"/>
      <c r="B5" s="556"/>
      <c r="C5" s="558" t="s">
        <v>267</v>
      </c>
      <c r="D5" s="321" t="s">
        <v>789</v>
      </c>
      <c r="E5" s="322">
        <v>0</v>
      </c>
      <c r="F5" s="323">
        <v>0</v>
      </c>
      <c r="G5" s="324">
        <v>1</v>
      </c>
      <c r="H5" s="321" t="s">
        <v>790</v>
      </c>
      <c r="I5" s="564" t="s">
        <v>791</v>
      </c>
      <c r="J5" s="182"/>
      <c r="K5" s="182"/>
      <c r="L5" s="182"/>
      <c r="M5" s="182"/>
      <c r="N5" s="182"/>
      <c r="O5" s="182"/>
      <c r="P5" s="182"/>
      <c r="Q5" s="182"/>
      <c r="R5" s="182"/>
      <c r="S5" s="182"/>
      <c r="T5" s="182"/>
      <c r="U5" s="182"/>
      <c r="V5" s="182"/>
      <c r="W5" s="182"/>
      <c r="X5" s="182"/>
      <c r="Y5" s="182"/>
      <c r="Z5" s="182"/>
    </row>
    <row r="6" spans="1:26" ht="59.25" customHeight="1">
      <c r="A6" s="556"/>
      <c r="B6" s="556"/>
      <c r="C6" s="557"/>
      <c r="D6" s="318" t="s">
        <v>792</v>
      </c>
      <c r="E6" s="319">
        <v>1</v>
      </c>
      <c r="F6" s="320">
        <v>0.25</v>
      </c>
      <c r="G6" s="319">
        <v>1</v>
      </c>
      <c r="H6" s="318" t="s">
        <v>793</v>
      </c>
      <c r="I6" s="557"/>
      <c r="J6" s="182"/>
      <c r="K6" s="182"/>
      <c r="L6" s="182"/>
      <c r="M6" s="182"/>
      <c r="N6" s="182"/>
      <c r="O6" s="182"/>
      <c r="P6" s="182"/>
      <c r="Q6" s="182"/>
      <c r="R6" s="182"/>
      <c r="S6" s="182"/>
      <c r="T6" s="182"/>
      <c r="U6" s="182"/>
      <c r="V6" s="182"/>
      <c r="W6" s="182"/>
      <c r="X6" s="182"/>
      <c r="Y6" s="182"/>
      <c r="Z6" s="182"/>
    </row>
    <row r="7" spans="1:26" ht="72" customHeight="1">
      <c r="A7" s="557"/>
      <c r="B7" s="557"/>
      <c r="C7" s="292" t="s">
        <v>286</v>
      </c>
      <c r="D7" s="318" t="s">
        <v>794</v>
      </c>
      <c r="E7" s="325">
        <v>0</v>
      </c>
      <c r="F7" s="326">
        <v>0</v>
      </c>
      <c r="G7" s="319">
        <v>1</v>
      </c>
      <c r="H7" s="318" t="s">
        <v>795</v>
      </c>
      <c r="I7" s="321" t="s">
        <v>796</v>
      </c>
      <c r="J7" s="182"/>
      <c r="K7" s="182"/>
      <c r="L7" s="182"/>
      <c r="M7" s="182"/>
      <c r="N7" s="182"/>
      <c r="O7" s="182"/>
      <c r="P7" s="182"/>
      <c r="Q7" s="182"/>
      <c r="R7" s="182"/>
      <c r="S7" s="182"/>
      <c r="T7" s="182"/>
      <c r="U7" s="182"/>
      <c r="V7" s="182"/>
      <c r="W7" s="182"/>
      <c r="X7" s="182"/>
      <c r="Y7" s="182"/>
      <c r="Z7" s="182"/>
    </row>
    <row r="8" spans="1:26" ht="75.75" customHeight="1">
      <c r="A8" s="558" t="s">
        <v>5</v>
      </c>
      <c r="B8" s="558" t="s">
        <v>661</v>
      </c>
      <c r="C8" s="558" t="s">
        <v>145</v>
      </c>
      <c r="D8" s="318" t="s">
        <v>797</v>
      </c>
      <c r="E8" s="325">
        <v>1</v>
      </c>
      <c r="F8" s="326">
        <v>1</v>
      </c>
      <c r="G8" s="325">
        <v>4</v>
      </c>
      <c r="H8" s="318" t="s">
        <v>798</v>
      </c>
      <c r="I8" s="321" t="s">
        <v>799</v>
      </c>
      <c r="J8" s="182"/>
      <c r="K8" s="182"/>
      <c r="L8" s="182"/>
      <c r="M8" s="182"/>
      <c r="N8" s="182"/>
      <c r="O8" s="182"/>
      <c r="P8" s="182"/>
      <c r="Q8" s="182"/>
      <c r="R8" s="182"/>
      <c r="S8" s="182"/>
      <c r="T8" s="182"/>
      <c r="U8" s="182"/>
      <c r="V8" s="182"/>
      <c r="W8" s="182"/>
      <c r="X8" s="182"/>
      <c r="Y8" s="182"/>
      <c r="Z8" s="182"/>
    </row>
    <row r="9" spans="1:26" ht="93.75" customHeight="1">
      <c r="A9" s="556"/>
      <c r="B9" s="556"/>
      <c r="C9" s="556"/>
      <c r="D9" s="318" t="s">
        <v>800</v>
      </c>
      <c r="E9" s="325">
        <v>0</v>
      </c>
      <c r="F9" s="326">
        <v>0</v>
      </c>
      <c r="G9" s="325">
        <v>30</v>
      </c>
      <c r="H9" s="318" t="s">
        <v>801</v>
      </c>
      <c r="I9" s="321" t="s">
        <v>802</v>
      </c>
      <c r="J9" s="182"/>
      <c r="K9" s="182"/>
      <c r="L9" s="182"/>
      <c r="M9" s="182"/>
      <c r="N9" s="182"/>
      <c r="O9" s="182"/>
      <c r="P9" s="182"/>
      <c r="Q9" s="182"/>
      <c r="R9" s="182"/>
      <c r="S9" s="182"/>
      <c r="T9" s="182"/>
      <c r="U9" s="182"/>
      <c r="V9" s="182"/>
      <c r="W9" s="182"/>
      <c r="X9" s="182"/>
      <c r="Y9" s="182"/>
      <c r="Z9" s="182"/>
    </row>
    <row r="10" spans="1:26" ht="38.25" customHeight="1">
      <c r="A10" s="556"/>
      <c r="B10" s="556"/>
      <c r="C10" s="556"/>
      <c r="D10" s="567" t="s">
        <v>803</v>
      </c>
      <c r="E10" s="325">
        <v>0</v>
      </c>
      <c r="F10" s="326">
        <v>0</v>
      </c>
      <c r="G10" s="319">
        <v>0.1</v>
      </c>
      <c r="H10" s="318" t="s">
        <v>804</v>
      </c>
      <c r="I10" s="564" t="s">
        <v>802</v>
      </c>
      <c r="J10" s="182"/>
      <c r="K10" s="182"/>
      <c r="L10" s="182"/>
      <c r="M10" s="182"/>
      <c r="N10" s="182"/>
      <c r="O10" s="182"/>
      <c r="P10" s="182"/>
      <c r="Q10" s="182"/>
      <c r="R10" s="182"/>
      <c r="S10" s="182"/>
      <c r="T10" s="182"/>
      <c r="U10" s="182"/>
      <c r="V10" s="182"/>
      <c r="W10" s="182"/>
      <c r="X10" s="182"/>
      <c r="Y10" s="182"/>
      <c r="Z10" s="182"/>
    </row>
    <row r="11" spans="1:26" ht="55.5" customHeight="1">
      <c r="A11" s="556"/>
      <c r="B11" s="556"/>
      <c r="C11" s="557"/>
      <c r="D11" s="557"/>
      <c r="E11" s="325">
        <v>0</v>
      </c>
      <c r="F11" s="326">
        <v>0</v>
      </c>
      <c r="G11" s="325">
        <v>10</v>
      </c>
      <c r="H11" s="318" t="s">
        <v>805</v>
      </c>
      <c r="I11" s="557"/>
      <c r="J11" s="182"/>
      <c r="K11" s="182"/>
      <c r="L11" s="182"/>
      <c r="M11" s="182"/>
      <c r="N11" s="182"/>
      <c r="O11" s="182"/>
      <c r="P11" s="182"/>
      <c r="Q11" s="182"/>
      <c r="R11" s="182"/>
      <c r="S11" s="182"/>
      <c r="T11" s="182"/>
      <c r="U11" s="182"/>
      <c r="V11" s="182"/>
      <c r="W11" s="182"/>
      <c r="X11" s="182"/>
      <c r="Y11" s="182"/>
      <c r="Z11" s="182"/>
    </row>
    <row r="12" spans="1:26" ht="99.75" customHeight="1">
      <c r="A12" s="556"/>
      <c r="B12" s="556"/>
      <c r="C12" s="292" t="s">
        <v>743</v>
      </c>
      <c r="D12" s="318" t="s">
        <v>806</v>
      </c>
      <c r="E12" s="325">
        <v>0</v>
      </c>
      <c r="F12" s="326">
        <v>0</v>
      </c>
      <c r="G12" s="325">
        <v>6</v>
      </c>
      <c r="H12" s="318" t="s">
        <v>807</v>
      </c>
      <c r="I12" s="321" t="s">
        <v>808</v>
      </c>
      <c r="J12" s="182"/>
      <c r="K12" s="182"/>
      <c r="L12" s="182"/>
      <c r="M12" s="182"/>
      <c r="N12" s="182"/>
      <c r="O12" s="182"/>
      <c r="P12" s="182"/>
      <c r="Q12" s="182"/>
      <c r="R12" s="182"/>
      <c r="S12" s="182"/>
      <c r="T12" s="182"/>
      <c r="U12" s="182"/>
      <c r="V12" s="182"/>
      <c r="W12" s="182"/>
      <c r="X12" s="182"/>
      <c r="Y12" s="182"/>
      <c r="Z12" s="182"/>
    </row>
    <row r="13" spans="1:26" ht="102" customHeight="1">
      <c r="A13" s="556"/>
      <c r="B13" s="556"/>
      <c r="C13" s="292" t="s">
        <v>118</v>
      </c>
      <c r="D13" s="318" t="s">
        <v>809</v>
      </c>
      <c r="E13" s="325">
        <v>0</v>
      </c>
      <c r="F13" s="326">
        <v>0</v>
      </c>
      <c r="G13" s="319">
        <v>1</v>
      </c>
      <c r="H13" s="318" t="s">
        <v>810</v>
      </c>
      <c r="I13" s="321" t="s">
        <v>811</v>
      </c>
      <c r="J13" s="182"/>
      <c r="K13" s="182"/>
      <c r="L13" s="182"/>
      <c r="M13" s="182"/>
      <c r="N13" s="182"/>
      <c r="O13" s="182"/>
      <c r="P13" s="182"/>
      <c r="Q13" s="182"/>
      <c r="R13" s="182"/>
      <c r="S13" s="182"/>
      <c r="T13" s="182"/>
      <c r="U13" s="182"/>
      <c r="V13" s="182"/>
      <c r="W13" s="182"/>
      <c r="X13" s="182"/>
      <c r="Y13" s="182"/>
      <c r="Z13" s="182"/>
    </row>
    <row r="14" spans="1:26" ht="90.75" customHeight="1">
      <c r="A14" s="556"/>
      <c r="B14" s="556"/>
      <c r="C14" s="558" t="s">
        <v>755</v>
      </c>
      <c r="D14" s="318" t="s">
        <v>812</v>
      </c>
      <c r="E14" s="325">
        <v>0</v>
      </c>
      <c r="F14" s="326">
        <v>0</v>
      </c>
      <c r="G14" s="325">
        <v>4</v>
      </c>
      <c r="H14" s="318" t="s">
        <v>813</v>
      </c>
      <c r="I14" s="321" t="s">
        <v>808</v>
      </c>
      <c r="J14" s="182"/>
      <c r="K14" s="182"/>
      <c r="L14" s="182"/>
      <c r="M14" s="182"/>
      <c r="N14" s="182"/>
      <c r="O14" s="182"/>
      <c r="P14" s="182"/>
      <c r="Q14" s="182"/>
      <c r="R14" s="182"/>
      <c r="S14" s="182"/>
      <c r="T14" s="182"/>
      <c r="U14" s="182"/>
      <c r="V14" s="182"/>
      <c r="W14" s="182"/>
      <c r="X14" s="182"/>
      <c r="Y14" s="182"/>
      <c r="Z14" s="182"/>
    </row>
    <row r="15" spans="1:26" ht="87" customHeight="1">
      <c r="A15" s="557"/>
      <c r="B15" s="557"/>
      <c r="C15" s="557"/>
      <c r="D15" s="318" t="s">
        <v>814</v>
      </c>
      <c r="E15" s="325">
        <v>0</v>
      </c>
      <c r="F15" s="326">
        <v>0</v>
      </c>
      <c r="G15" s="327">
        <v>0</v>
      </c>
      <c r="H15" s="318" t="s">
        <v>815</v>
      </c>
      <c r="I15" s="321" t="s">
        <v>808</v>
      </c>
      <c r="J15" s="182"/>
      <c r="K15" s="182"/>
      <c r="L15" s="182"/>
      <c r="M15" s="182"/>
      <c r="N15" s="182"/>
      <c r="O15" s="182"/>
      <c r="P15" s="182"/>
      <c r="Q15" s="182"/>
      <c r="R15" s="182"/>
      <c r="S15" s="182"/>
      <c r="T15" s="182"/>
      <c r="U15" s="182"/>
      <c r="V15" s="182"/>
      <c r="W15" s="182"/>
      <c r="X15" s="182"/>
      <c r="Y15" s="182"/>
      <c r="Z15" s="182"/>
    </row>
    <row r="16" spans="1:26" ht="52.5" customHeight="1">
      <c r="A16" s="558" t="s">
        <v>669</v>
      </c>
      <c r="B16" s="558" t="s">
        <v>670</v>
      </c>
      <c r="C16" s="558" t="s">
        <v>759</v>
      </c>
      <c r="D16" s="318" t="s">
        <v>816</v>
      </c>
      <c r="E16" s="325">
        <v>1</v>
      </c>
      <c r="F16" s="326">
        <v>24</v>
      </c>
      <c r="G16" s="325">
        <v>60</v>
      </c>
      <c r="H16" s="318" t="s">
        <v>817</v>
      </c>
      <c r="I16" s="564" t="s">
        <v>811</v>
      </c>
      <c r="J16" s="182"/>
      <c r="K16" s="182"/>
      <c r="L16" s="182"/>
      <c r="M16" s="182"/>
      <c r="N16" s="182"/>
      <c r="O16" s="182"/>
      <c r="P16" s="182"/>
      <c r="Q16" s="182"/>
      <c r="R16" s="182"/>
      <c r="S16" s="182"/>
      <c r="T16" s="182"/>
      <c r="U16" s="182"/>
      <c r="V16" s="182"/>
      <c r="W16" s="182"/>
      <c r="X16" s="182"/>
      <c r="Y16" s="182"/>
      <c r="Z16" s="182"/>
    </row>
    <row r="17" spans="1:26" ht="81.75" customHeight="1">
      <c r="A17" s="556"/>
      <c r="B17" s="556"/>
      <c r="C17" s="556"/>
      <c r="D17" s="318" t="s">
        <v>818</v>
      </c>
      <c r="E17" s="325">
        <v>0</v>
      </c>
      <c r="F17" s="326">
        <v>0</v>
      </c>
      <c r="G17" s="325">
        <v>20</v>
      </c>
      <c r="H17" s="318" t="s">
        <v>819</v>
      </c>
      <c r="I17" s="556"/>
      <c r="J17" s="182"/>
      <c r="K17" s="182"/>
      <c r="L17" s="182"/>
      <c r="M17" s="182"/>
      <c r="N17" s="182"/>
      <c r="O17" s="182"/>
      <c r="P17" s="182"/>
      <c r="Q17" s="182"/>
      <c r="R17" s="182"/>
      <c r="S17" s="182"/>
      <c r="T17" s="182"/>
      <c r="U17" s="182"/>
      <c r="V17" s="182"/>
      <c r="W17" s="182"/>
      <c r="X17" s="182"/>
      <c r="Y17" s="182"/>
      <c r="Z17" s="182"/>
    </row>
    <row r="18" spans="1:26" ht="66.75" customHeight="1">
      <c r="A18" s="556"/>
      <c r="B18" s="556"/>
      <c r="C18" s="556"/>
      <c r="D18" s="318" t="s">
        <v>820</v>
      </c>
      <c r="E18" s="325">
        <v>0</v>
      </c>
      <c r="F18" s="326">
        <v>0</v>
      </c>
      <c r="G18" s="325">
        <v>5</v>
      </c>
      <c r="H18" s="318" t="s">
        <v>821</v>
      </c>
      <c r="I18" s="556"/>
      <c r="J18" s="182"/>
      <c r="K18" s="182"/>
      <c r="L18" s="182"/>
      <c r="M18" s="182"/>
      <c r="N18" s="182"/>
      <c r="O18" s="182"/>
      <c r="P18" s="182"/>
      <c r="Q18" s="182"/>
      <c r="R18" s="182"/>
      <c r="S18" s="182"/>
      <c r="T18" s="182"/>
      <c r="U18" s="182"/>
      <c r="V18" s="182"/>
      <c r="W18" s="182"/>
      <c r="X18" s="182"/>
      <c r="Y18" s="182"/>
      <c r="Z18" s="182"/>
    </row>
    <row r="19" spans="1:26" ht="99.75" customHeight="1">
      <c r="A19" s="557"/>
      <c r="B19" s="557"/>
      <c r="C19" s="557"/>
      <c r="D19" s="318" t="s">
        <v>822</v>
      </c>
      <c r="E19" s="325">
        <v>0</v>
      </c>
      <c r="F19" s="326">
        <v>0</v>
      </c>
      <c r="G19" s="325">
        <v>10</v>
      </c>
      <c r="H19" s="318" t="s">
        <v>823</v>
      </c>
      <c r="I19" s="557"/>
      <c r="J19" s="182"/>
      <c r="K19" s="182"/>
      <c r="L19" s="182"/>
      <c r="M19" s="182"/>
      <c r="N19" s="182"/>
      <c r="O19" s="182"/>
      <c r="P19" s="182"/>
      <c r="Q19" s="182"/>
      <c r="R19" s="182"/>
      <c r="S19" s="182"/>
      <c r="T19" s="182"/>
      <c r="U19" s="182"/>
      <c r="V19" s="182"/>
      <c r="W19" s="182"/>
      <c r="X19" s="182"/>
      <c r="Y19" s="182"/>
      <c r="Z19" s="182"/>
    </row>
    <row r="20" spans="1:26" ht="70.5" customHeight="1">
      <c r="A20" s="558" t="s">
        <v>675</v>
      </c>
      <c r="B20" s="558" t="s">
        <v>676</v>
      </c>
      <c r="C20" s="558" t="s">
        <v>824</v>
      </c>
      <c r="D20" s="318" t="s">
        <v>825</v>
      </c>
      <c r="E20" s="325">
        <v>1</v>
      </c>
      <c r="F20" s="326">
        <v>7</v>
      </c>
      <c r="G20" s="325">
        <v>28</v>
      </c>
      <c r="H20" s="318" t="s">
        <v>826</v>
      </c>
      <c r="I20" s="564" t="s">
        <v>827</v>
      </c>
      <c r="J20" s="182"/>
      <c r="K20" s="182"/>
      <c r="L20" s="182"/>
      <c r="M20" s="182"/>
      <c r="N20" s="182"/>
      <c r="O20" s="182"/>
      <c r="P20" s="182"/>
      <c r="Q20" s="182"/>
      <c r="R20" s="182"/>
      <c r="S20" s="182"/>
      <c r="T20" s="182"/>
      <c r="U20" s="182"/>
      <c r="V20" s="182"/>
      <c r="W20" s="182"/>
      <c r="X20" s="182"/>
      <c r="Y20" s="182"/>
      <c r="Z20" s="182"/>
    </row>
    <row r="21" spans="1:26" ht="96" customHeight="1">
      <c r="A21" s="556"/>
      <c r="B21" s="556"/>
      <c r="C21" s="556"/>
      <c r="D21" s="318" t="s">
        <v>828</v>
      </c>
      <c r="E21" s="325">
        <v>0</v>
      </c>
      <c r="F21" s="326">
        <v>0</v>
      </c>
      <c r="G21" s="325">
        <v>10</v>
      </c>
      <c r="H21" s="318" t="s">
        <v>829</v>
      </c>
      <c r="I21" s="556"/>
      <c r="J21" s="182"/>
      <c r="K21" s="182"/>
      <c r="L21" s="182"/>
      <c r="M21" s="182"/>
      <c r="N21" s="182"/>
      <c r="O21" s="182"/>
      <c r="P21" s="182"/>
      <c r="Q21" s="182"/>
      <c r="R21" s="182"/>
      <c r="S21" s="182"/>
      <c r="T21" s="182"/>
      <c r="U21" s="182"/>
      <c r="V21" s="182"/>
      <c r="W21" s="182"/>
      <c r="X21" s="182"/>
      <c r="Y21" s="182"/>
      <c r="Z21" s="182"/>
    </row>
    <row r="22" spans="1:26" ht="99" customHeight="1">
      <c r="A22" s="556"/>
      <c r="B22" s="556"/>
      <c r="C22" s="556"/>
      <c r="D22" s="321" t="s">
        <v>830</v>
      </c>
      <c r="E22" s="322">
        <v>0</v>
      </c>
      <c r="F22" s="323">
        <v>0</v>
      </c>
      <c r="G22" s="322">
        <v>10</v>
      </c>
      <c r="H22" s="321" t="s">
        <v>823</v>
      </c>
      <c r="I22" s="556"/>
      <c r="J22" s="182"/>
      <c r="K22" s="182"/>
      <c r="L22" s="182"/>
      <c r="M22" s="182"/>
      <c r="N22" s="182"/>
      <c r="O22" s="182"/>
      <c r="P22" s="182"/>
      <c r="Q22" s="182"/>
      <c r="R22" s="182"/>
      <c r="S22" s="182"/>
      <c r="T22" s="182"/>
      <c r="U22" s="182"/>
      <c r="V22" s="182"/>
      <c r="W22" s="182"/>
      <c r="X22" s="182"/>
      <c r="Y22" s="182"/>
      <c r="Z22" s="182"/>
    </row>
    <row r="23" spans="1:26" ht="84" customHeight="1">
      <c r="A23" s="557"/>
      <c r="B23" s="557"/>
      <c r="C23" s="557"/>
      <c r="D23" s="318" t="s">
        <v>831</v>
      </c>
      <c r="E23" s="325">
        <v>0</v>
      </c>
      <c r="F23" s="326">
        <v>0</v>
      </c>
      <c r="G23" s="319">
        <v>0.5</v>
      </c>
      <c r="H23" s="318" t="s">
        <v>832</v>
      </c>
      <c r="I23" s="557"/>
      <c r="J23" s="182"/>
      <c r="K23" s="182"/>
      <c r="L23" s="182"/>
      <c r="M23" s="182"/>
      <c r="N23" s="182"/>
      <c r="O23" s="182"/>
      <c r="P23" s="182"/>
      <c r="Q23" s="182"/>
      <c r="R23" s="182"/>
      <c r="S23" s="182"/>
      <c r="T23" s="182"/>
      <c r="U23" s="182"/>
      <c r="V23" s="182"/>
      <c r="W23" s="182"/>
      <c r="X23" s="182"/>
      <c r="Y23" s="182"/>
      <c r="Z23" s="182"/>
    </row>
    <row r="24" spans="1:26" ht="15.75" customHeight="1">
      <c r="A24" s="293" t="s">
        <v>833</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row>
    <row r="25" spans="1:26" ht="15.75"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row>
    <row r="26" spans="1:26" ht="15.7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row>
    <row r="27" spans="1:26" ht="15.75" customHeight="1">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row>
    <row r="28" spans="1:26" ht="15.7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row>
    <row r="29" spans="1:26" ht="15.7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5.7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row>
    <row r="31" spans="1:26" ht="15.7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5.7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spans="1:26" ht="15.75" customHeight="1">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spans="1:26" ht="15.7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spans="1:26" ht="15.75" customHeight="1">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5.7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row>
    <row r="37" spans="1:26" ht="15.7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1:26" ht="15.7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1:26" ht="15.7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1:26" ht="15.7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5.7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5.7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5.7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ht="15.7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ht="15.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ht="15.7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5.7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5.7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5.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5.7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5.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5.7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5.7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5.7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5.7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5.7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5.7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5.7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5.7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5.7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5.7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5.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5.7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5.7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5.7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5.7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5.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5.7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5.7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5.7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5.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5.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5.7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5.7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5.7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5.7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5.7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5.7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5.7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5.7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5.7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5.7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5.7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5.7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5.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5.7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5.7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5.7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5.7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5.7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5.7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5.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5.7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5.7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5.7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5.7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5.7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5.7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5.7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5.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5.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5.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5.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5.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5.7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5.7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5.7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5.7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5.7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5.7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5.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5.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5.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5.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5.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5.7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5.7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5.7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5.7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5.7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5.7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5.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5.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5.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5.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5.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5.7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5.7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5.7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5.7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5.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5.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5.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5.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5.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5.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5.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5.7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5.7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5.7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5.7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5.7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5.7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5.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5.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5.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5.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5.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5.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5.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5.7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5.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5.7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5.7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5.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5.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5.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5.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5.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5.7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5.7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5.7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5.7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5.7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5.7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5.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5.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5.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5.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5.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5.7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5.7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5.7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5.7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5.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5.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5.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5.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5.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5.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5.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5.7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5.7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5.7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5.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5.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5.7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5.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5.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5.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5.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5.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5.7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5.7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5.7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5.7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5.7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5.7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5.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5.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5.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5.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5.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5.7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5.7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5.7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5.7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5.7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5.7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5.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5.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5.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5.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5.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5.7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5.7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5.7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5.7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5.7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5.7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5.7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5.7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5.7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5.7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20:A23"/>
    <mergeCell ref="B20:B23"/>
    <mergeCell ref="C20:C23"/>
    <mergeCell ref="I16:I19"/>
    <mergeCell ref="I20:I23"/>
    <mergeCell ref="A16:A19"/>
    <mergeCell ref="B16:B19"/>
    <mergeCell ref="C16:C19"/>
    <mergeCell ref="I10:I11"/>
    <mergeCell ref="A1:I1"/>
    <mergeCell ref="A4:A7"/>
    <mergeCell ref="B4:B7"/>
    <mergeCell ref="C5:C6"/>
    <mergeCell ref="I5:I6"/>
    <mergeCell ref="C8:C11"/>
    <mergeCell ref="D10:D11"/>
    <mergeCell ref="B8:B15"/>
    <mergeCell ref="C14:C15"/>
    <mergeCell ref="A8:A15"/>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2022-11-21T13:02:28Z</cp:lastPrinted>
  <dcterms:created xsi:type="dcterms:W3CDTF">2021-02-23T18:47:55Z</dcterms:created>
  <dcterms:modified xsi:type="dcterms:W3CDTF">2022-12-08T13:13:57Z</dcterms:modified>
</cp:coreProperties>
</file>